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aşlarken" sheetId="1" state="visible" r:id="rId3"/>
    <sheet name="Gider Yapısı" sheetId="2" state="visible" r:id="rId4"/>
    <sheet name="Üretim" sheetId="3" state="visible" r:id="rId5"/>
    <sheet name="Ticari Mallar" sheetId="4" state="visible" r:id="rId6"/>
    <sheet name="Hizmetler" sheetId="5" state="visible" r:id="rId7"/>
    <sheet name="Fiyat Kararı" sheetId="6" state="visible" r:id="rId8"/>
    <sheet name="Kontrol"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<sst xmlns="http://schemas.openxmlformats.org/spreadsheetml/2006/main" count="143" uniqueCount="131">
  <si>
    <t xml:space="preserve">PillarRise — Ürün ve Hizmet Maliyeti Modelleme Şablonu</t>
  </si>
  <si>
    <t xml:space="preserve">Ücretsiz · pillarrise.com</t>
  </si>
  <si>
    <t xml:space="preserve">BU DOSYA NE İŞE YARAR</t>
  </si>
  <si>
    <t xml:space="preserve">Ürün, hizmet ve ticari mal bazında gerçek maliyetinizi hesaplamak için gereken veriyi toplar. Sarı hücreleri doldurun; gri hücreler kendiliğinden hesaplanır. "Kontrol" sekmesi, verinizin kendi içinde tutarlı olup olmadığını siz doldururken söyler.</t>
  </si>
  <si>
    <t xml:space="preserve">NASIL DOLDURULUR</t>
  </si>
  <si>
    <t xml:space="preserve">1 · "Gider Yapısı" sekmesiyle başlayın. Gelir tablonuzu veya mizanınızı açın; tahmin etmeyin.</t>
  </si>
  <si>
    <t xml:space="preserve">2 · Sizde olan sekmeleri doldurun. Üretim yapmıyorsanız "Üretim" sekmesini boş bırakın; hizmet satmıyorsanız "Hizmetler" sekmesini atlayın.</t>
  </si>
  <si>
    <t xml:space="preserve">3 · Tüm ürünleri girmeniz gerekmiyor. Cironuzun en az %60'ını oluşturan ürünler yeter — genellikle 10-15 kalem.</t>
  </si>
  <si>
    <t xml:space="preserve">4 · "Kontrol" sekmesine bakın. Kırmızı bir satır varsa veri kendi içinde tutarsızdır; maliyet sonucu da tutarsız çıkar.</t>
  </si>
  <si>
    <t xml:space="preserve">RENK KODU</t>
  </si>
  <si>
    <t xml:space="preserve">   SARI — siz dolduracaksınız</t>
  </si>
  <si>
    <t xml:space="preserve">   GRİ — formül, elle değiştirmeyin</t>
  </si>
  <si>
    <t xml:space="preserve">İKİ KAVRAM — dosyanın çoğu hatası buradan çıkar</t>
  </si>
  <si>
    <t xml:space="preserve">DEĞİŞKEN Mİ, SABİT Mİ? Tek soru: üretim/satış yarıya inse bu gider de yarıya iner mi? İnerse değişken, inmezse sabit. Kira sabittir, hammadde değişkendir. Elektrikte ikisi de vardır; ağırlıklı olanı seçin.</t>
  </si>
  <si>
    <t xml:space="preserve">BİRİM ÜRETİM SÜRESİ, makinenin çevrim süresi değil harcanan İNSAN süresidir. Bir istasyonda 2 kişi çalışıyor ve çevrim 3 dakikaysa birim süre 6 dakikadır.</t>
  </si>
  <si>
    <t xml:space="preserve">BU DOSYA MALİYETİ HESAPLAMAZ — VERİYİ TOPLAR</t>
  </si>
  <si>
    <t xml:space="preserve">Genel gider dağıtımı, tam maliyet, katkı payı, başabaş noktası ve zam senaryolarının hacim eşiği bu dosyada hesaplanmaz. Doldurduğunuz veriyi pillarrise.com'daki Maliyet Hesaplama Robotu'na girdiğinizde bunların hepsini ve veri tutarsızlıklarının denetimini içeren bir rapor alırsınız.</t>
  </si>
  <si>
    <t xml:space="preserve">Bu şablon, robotun sorduğu alanlarla birebir aynı başlıkları kullanır; doldurduktan sonra aktarmak birkaç dakika sürer.</t>
  </si>
  <si>
    <t xml:space="preserve">1 · İşletme ve Gider Yapısı</t>
  </si>
  <si>
    <t xml:space="preserve">Raporun iskeleti bu tablodur. Kalem kalem, KDV hariç, mizandan alın.</t>
  </si>
  <si>
    <t xml:space="preserve">Faaliyet tipiniz</t>
  </si>
  <si>
    <t xml:space="preserve">Son bir yıllık toplam ciro (TL)</t>
  </si>
  <si>
    <t xml:space="preserve">Genel gider dağıtım anahtarı</t>
  </si>
  <si>
    <t xml:space="preserve">Ürünlerin genel giderden hangi ölçüye göre pay alacağı</t>
  </si>
  <si>
    <t xml:space="preserve">YILLIK GİDER KALEMLERİ</t>
  </si>
  <si>
    <t xml:space="preserve">Gider kalemi</t>
  </si>
  <si>
    <t xml:space="preserve">Yıllık tutar (TL)</t>
  </si>
  <si>
    <t xml:space="preserve">Tür</t>
  </si>
  <si>
    <t xml:space="preserve">Not</t>
  </si>
  <si>
    <t xml:space="preserve">Hammadde alışı</t>
  </si>
  <si>
    <t xml:space="preserve">Değişken</t>
  </si>
  <si>
    <t xml:space="preserve">← örnek satır, üzerine yazın</t>
  </si>
  <si>
    <t xml:space="preserve">TOPLAM YILLIK GİDER</t>
  </si>
  <si>
    <t xml:space="preserve">Değişken giderler</t>
  </si>
  <si>
    <t xml:space="preserve">Sabit giderler</t>
  </si>
  <si>
    <t xml:space="preserve">Gider / ciro</t>
  </si>
  <si>
    <t xml:space="preserve">STOK DEĞERLERİ</t>
  </si>
  <si>
    <t xml:space="preserve">Dönem başı stok (TL)</t>
  </si>
  <si>
    <t xml:space="preserve">Dönem sonu stok (TL)</t>
  </si>
  <si>
    <t xml:space="preserve">Hammadde + yarı mamul + mamul, maliyet değeriyle</t>
  </si>
  <si>
    <t xml:space="preserve">TÜRETİLEN DEĞERLER</t>
  </si>
  <si>
    <t xml:space="preserve">Direkt işçilik gideri</t>
  </si>
  <si>
    <t xml:space="preserve">Malzeme alışı (hammadde + ticari mal)</t>
  </si>
  <si>
    <t xml:space="preserve">Tüketilen malzeme</t>
  </si>
  <si>
    <t xml:space="preserve">Alış + (dönem başı stok − dönem sonu stok)</t>
  </si>
  <si>
    <t xml:space="preserve">2 · Üretim Maliyeti</t>
  </si>
  <si>
    <t xml:space="preserve">Kendi ürettiğiniz ürünler. Üretim yapmıyorsanız bu sekmeyi boş bırakın.</t>
  </si>
  <si>
    <t xml:space="preserve">Üretimde fiilen çalışan kişi</t>
  </si>
  <si>
    <t xml:space="preserve">Kişi başı yıllık net saat</t>
  </si>
  <si>
    <t xml:space="preserve">Kapasite kullanımı (%)</t>
  </si>
  <si>
    <t xml:space="preserve">Fire / ıskarta oranı (%)</t>
  </si>
  <si>
    <t xml:space="preserve">ADAM-SAAT MALİYETİ (TL/saat)</t>
  </si>
  <si>
    <t xml:space="preserve">Direkt işçilik gideri ÷ (kişi × yıllık saat)</t>
  </si>
  <si>
    <t xml:space="preserve">ÜRÜN LİSTESİ</t>
  </si>
  <si>
    <t xml:space="preserve">↓ buradan sonrası kendiliğinden hesaplanır</t>
  </si>
  <si>
    <t xml:space="preserve">Ürün adı</t>
  </si>
  <si>
    <t xml:space="preserve">Yıllık miktar</t>
  </si>
  <si>
    <t xml:space="preserve">Birim</t>
  </si>
  <si>
    <t xml:space="preserve">Satış fiyatı</t>
  </si>
  <si>
    <t xml:space="preserve">Birim malzeme maliyeti</t>
  </si>
  <si>
    <t xml:space="preserve">Birim üretim süresi</t>
  </si>
  <si>
    <t xml:space="preserve">Süre birimi</t>
  </si>
  <si>
    <t xml:space="preserve">Veri kaynağı</t>
  </si>
  <si>
    <t xml:space="preserve">Malzeme (fire dahil)</t>
  </si>
  <si>
    <t xml:space="preserve">Süre (saat)</t>
  </si>
  <si>
    <t xml:space="preserve">Birim işçilik</t>
  </si>
  <si>
    <t xml:space="preserve">Birim değişken</t>
  </si>
  <si>
    <t xml:space="preserve">Yıllık ciro</t>
  </si>
  <si>
    <t xml:space="preserve">Yıllık malzeme</t>
  </si>
  <si>
    <t xml:space="preserve">Yıllık işçilik</t>
  </si>
  <si>
    <t xml:space="preserve">A ürünü</t>
  </si>
  <si>
    <t xml:space="preserve">adet</t>
  </si>
  <si>
    <t xml:space="preserve">dakika</t>
  </si>
  <si>
    <t xml:space="preserve">Ölçüldü</t>
  </si>
  <si>
    <t xml:space="preserve">TOPLAM</t>
  </si>
  <si>
    <t xml:space="preserve">3 · Ticari Mallar (Al / Sat)</t>
  </si>
  <si>
    <t xml:space="preserve">Dışarıdan alıp sattığınız ürünler. Bunlara üretim genel gideri yüklenmez.</t>
  </si>
  <si>
    <t xml:space="preserve">Ortalama stok devir süresi (gün)</t>
  </si>
  <si>
    <t xml:space="preserve">Yıllık satış miktarı</t>
  </si>
  <si>
    <t xml:space="preserve">Alış fiyatı</t>
  </si>
  <si>
    <t xml:space="preserve">Navlun ve diğer %</t>
  </si>
  <si>
    <t xml:space="preserve">Birim maliyet</t>
  </si>
  <si>
    <t xml:space="preserve">Yıllık maliyet</t>
  </si>
  <si>
    <t xml:space="preserve">İthal parça</t>
  </si>
  <si>
    <t xml:space="preserve">Birim maliyet = alış × (1 + navlun %)</t>
  </si>
  <si>
    <t xml:space="preserve">4 · Hizmet Maliyeti</t>
  </si>
  <si>
    <t xml:space="preserve">Proje / hizmet işleri. Hizmet satmıyorsanız bu sekmeyi boş bırakın.</t>
  </si>
  <si>
    <t xml:space="preserve">Faturalanabilir saat oranı (%)</t>
  </si>
  <si>
    <t xml:space="preserve">Çalışan zamanının yüzde kaçı müşteriye faturalanabiliyor</t>
  </si>
  <si>
    <t xml:space="preserve">Hizmet üretiminde çalışan kişi</t>
  </si>
  <si>
    <t xml:space="preserve">Faturalanabilir saat maliyeti (TL)</t>
  </si>
  <si>
    <t xml:space="preserve">Adam-saat maliyeti ÷ faturalanabilir oran — hizmette en kritik sayı</t>
  </si>
  <si>
    <t xml:space="preserve">Hizmet / proje tipi</t>
  </si>
  <si>
    <t xml:space="preserve">Yıllık adet</t>
  </si>
  <si>
    <t xml:space="preserve">Ortalama süre (adam-saat)</t>
  </si>
  <si>
    <t xml:space="preserve">Ortalama satış bedeli</t>
  </si>
  <si>
    <t xml:space="preserve">Doğrudan dış gider</t>
  </si>
  <si>
    <t xml:space="preserve">Kurulum</t>
  </si>
  <si>
    <t xml:space="preserve">5 · Fiyat Kararı ve Beklentiler</t>
  </si>
  <si>
    <t xml:space="preserve">Bu sekme fiyat bölümünün girdisidir.</t>
  </si>
  <si>
    <t xml:space="preserve">Bu analizden temel beklentiniz</t>
  </si>
  <si>
    <t xml:space="preserve">Son 12 ayda fiyatlarınıza yaptığınız zam (%)</t>
  </si>
  <si>
    <t xml:space="preserve">Son 12 ayda toplam maliyet artışınız (%)</t>
  </si>
  <si>
    <t xml:space="preserve">Fiyat-maliyet makası (puan)</t>
  </si>
  <si>
    <t xml:space="preserve">Eksi çıkarsa maliyet fiyatın önünde gidiyor: marj erozyonu</t>
  </si>
  <si>
    <t xml:space="preserve">Rakip fiyat baskısı</t>
  </si>
  <si>
    <t xml:space="preserve">Hedeflediğiniz kâr marjı (%)</t>
  </si>
  <si>
    <t xml:space="preserve">Sizi en çok rahatsız eden şey</t>
  </si>
  <si>
    <t xml:space="preserve">Veri Tutarlılık Kontrolü</t>
  </si>
  <si>
    <t xml:space="preserve">Siz doldururken çalışır. Kırmızı satır varsa maliyet sonucu da tutarsız çıkar.</t>
  </si>
  <si>
    <t xml:space="preserve">Kontrol</t>
  </si>
  <si>
    <t xml:space="preserve">Değer</t>
  </si>
  <si>
    <t xml:space="preserve">Beklenen</t>
  </si>
  <si>
    <t xml:space="preserve">Sonuç</t>
  </si>
  <si>
    <t xml:space="preserve">Toplam gider girildi mi</t>
  </si>
  <si>
    <t xml:space="preserve">&gt; 0</t>
  </si>
  <si>
    <t xml:space="preserve">Ciro girildi mi</t>
  </si>
  <si>
    <t xml:space="preserve">Gider kalemlerinin türü seçildi mi</t>
  </si>
  <si>
    <t xml:space="preserve">Direkt işçilik kalemi var mı</t>
  </si>
  <si>
    <t xml:space="preserve">Girilen ürünlerin ciro kapsamı</t>
  </si>
  <si>
    <t xml:space="preserve">en az %60</t>
  </si>
  <si>
    <t xml:space="preserve">Malzeme mutabakatı</t>
  </si>
  <si>
    <t xml:space="preserve">%60 - %110</t>
  </si>
  <si>
    <t xml:space="preserve">İşçilik mutabakatı</t>
  </si>
  <si>
    <t xml:space="preserve">Doğrudan maliyet toplam gideri aşıyor mu</t>
  </si>
  <si>
    <t xml:space="preserve">%110 altı</t>
  </si>
  <si>
    <t xml:space="preserve">Stok değerleri girildi mi</t>
  </si>
  <si>
    <t xml:space="preserve">Zararına satılan ürün var mı</t>
  </si>
  <si>
    <t xml:space="preserve">0 olmalı</t>
  </si>
  <si>
    <t xml:space="preserve">Bu kontroller verinin kendi içindeki tutarlılığına bakar; maliyeti hesaplamaz.</t>
  </si>
  <si>
    <t xml:space="preserve">Genel gider dağıtımı, tam maliyet, başabaş ve zam senaryoları için pillarrise.com — Maliyet Hesaplama Robotu.</t>
  </si>
</sst>
</file>

<file path=xl/styles.xml><?xml version="1.0" encoding="utf-8"?>
<styleSheet xmlns="http://schemas.openxmlformats.org/spreadsheetml/2006/main">
  <numFmts count="7">
    <numFmt numFmtId="164" formatCode="General"/>
    <numFmt numFmtId="165" formatCode="#,##0"/>
    <numFmt numFmtId="166" formatCode="0.0%"/>
    <numFmt numFmtId="167" formatCode="0.0"/>
    <numFmt numFmtId="168" formatCode="#,##0.00"/>
    <numFmt numFmtId="169" formatCode="0.000"/>
    <numFmt numFmtId="170" formatCode="0"/>
  </numFmts>
  <fonts count="14">
    <font>
      <sz val="11"/>
      <color theme="1"/>
      <name val="Calibri"/>
      <family val="2"/>
      <charset val="1"/>
    </font>
    <font>
      <sz val="10"/>
      <name val="Arial"/>
      <family val="0"/>
    </font>
    <font>
      <sz val="10"/>
      <name val="Arial"/>
      <family val="0"/>
    </font>
    <font>
      <sz val="10"/>
      <name val="Arial"/>
      <family val="0"/>
    </font>
    <font>
      <b val="true"/>
      <sz val="16"/>
      <color rgb="FF1C486F"/>
      <name val="Arial"/>
      <family val="0"/>
      <charset val="1"/>
    </font>
    <font>
      <sz val="9"/>
      <color rgb="FF5B6B7C"/>
      <name val="Arial"/>
      <family val="0"/>
      <charset val="1"/>
    </font>
    <font>
      <b val="true"/>
      <sz val="11"/>
      <color rgb="FF1C486F"/>
      <name val="Arial"/>
      <family val="0"/>
      <charset val="1"/>
    </font>
    <font>
      <sz val="10"/>
      <color rgb="FF1B2733"/>
      <name val="Arial"/>
      <family val="0"/>
      <charset val="1"/>
    </font>
    <font>
      <b val="true"/>
      <sz val="11"/>
      <color rgb="FF8A5A00"/>
      <name val="Arial"/>
      <family val="0"/>
      <charset val="1"/>
    </font>
    <font>
      <b val="true"/>
      <sz val="14"/>
      <color rgb="FF1C486F"/>
      <name val="Arial"/>
      <family val="0"/>
      <charset val="1"/>
    </font>
    <font>
      <b val="true"/>
      <sz val="9"/>
      <color rgb="FFFFFFFF"/>
      <name val="Arial"/>
      <family val="0"/>
      <charset val="1"/>
    </font>
    <font>
      <i val="true"/>
      <sz val="10"/>
      <color rgb="FF8A8F96"/>
      <name val="Arial"/>
      <family val="0"/>
      <charset val="1"/>
    </font>
    <font>
      <sz val="9"/>
      <color rgb="FF8A8F96"/>
      <name val="Arial"/>
      <family val="0"/>
      <charset val="1"/>
    </font>
    <font>
      <b val="true"/>
      <sz val="10"/>
      <color rgb="FF1B2733"/>
      <name val="Arial"/>
      <family val="0"/>
      <charset val="1"/>
    </font>
  </fonts>
  <fills count="5">
    <fill>
      <patternFill patternType="none"/>
    </fill>
    <fill>
      <patternFill patternType="gray125"/>
    </fill>
    <fill>
      <patternFill patternType="solid">
        <fgColor rgb="FFFFF3C4"/>
        <bgColor rgb="FFFFFF99"/>
      </patternFill>
    </fill>
    <fill>
      <patternFill patternType="solid">
        <fgColor rgb="FFF4F6F8"/>
        <bgColor rgb="FFFFFFFF"/>
      </patternFill>
    </fill>
    <fill>
      <patternFill patternType="solid">
        <fgColor rgb="FF1C486F"/>
        <bgColor rgb="FF333399"/>
      </patternFill>
    </fill>
  </fills>
  <borders count="2">
    <border diagonalUp="false" diagonalDown="false">
      <left/>
      <right/>
      <top/>
      <bottom/>
      <diagonal/>
    </border>
    <border diagonalUp="false" diagonalDown="false">
      <left style="thin">
        <color rgb="FFC9D3DC"/>
      </left>
      <right style="thin">
        <color rgb="FFC9D3DC"/>
      </right>
      <top style="thin">
        <color rgb="FFC9D3DC"/>
      </top>
      <bottom style="thin">
        <color rgb="FFC9D3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2"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7" fillId="3" borderId="1" xfId="0" applyFont="true" applyBorder="true" applyAlignment="false" applyProtection="false">
      <alignment horizontal="general" vertical="bottom" textRotation="0" wrapText="false" indent="0" shrinkToFit="false"/>
      <protection locked="true" hidden="false"/>
    </xf>
    <xf numFmtId="166" fontId="7" fillId="3" borderId="1" xfId="0" applyFont="true" applyBorder="true" applyAlignment="false" applyProtection="false">
      <alignment horizontal="general" vertical="bottom" textRotation="0" wrapText="false" indent="0" shrinkToFit="false"/>
      <protection locked="true" hidden="false"/>
    </xf>
    <xf numFmtId="167" fontId="7" fillId="2" borderId="1" xfId="0" applyFont="true" applyBorder="true" applyAlignment="false" applyProtection="false">
      <alignment horizontal="general" vertical="bottom" textRotation="0" wrapText="false" indent="0" shrinkToFit="false"/>
      <protection locked="true" hidden="false"/>
    </xf>
    <xf numFmtId="168" fontId="7" fillId="3" borderId="1" xfId="0" applyFont="true" applyBorder="true" applyAlignment="false" applyProtection="false">
      <alignment horizontal="general" vertical="bottom" textRotation="0" wrapText="false" indent="0" shrinkToFit="false"/>
      <protection locked="true" hidden="false"/>
    </xf>
    <xf numFmtId="168" fontId="7" fillId="2" borderId="1" xfId="0" applyFont="true" applyBorder="true" applyAlignment="false" applyProtection="false">
      <alignment horizontal="general" vertical="bottom" textRotation="0" wrapText="false" indent="0" shrinkToFit="false"/>
      <protection locked="true" hidden="false"/>
    </xf>
    <xf numFmtId="169" fontId="7" fillId="3" borderId="1" xfId="0" applyFont="true" applyBorder="true" applyAlignment="false" applyProtection="false">
      <alignment horizontal="general" vertical="bottom" textRotation="0" wrapText="false" indent="0" shrinkToFit="false"/>
      <protection locked="true" hidden="false"/>
    </xf>
    <xf numFmtId="167" fontId="7" fillId="3"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70" fontId="7" fillId="3"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A5A00"/>
      <rgbColor rgb="FF800080"/>
      <rgbColor rgb="FF008080"/>
      <rgbColor rgb="FFC0C0C0"/>
      <rgbColor rgb="FF808080"/>
      <rgbColor rgb="FF9999FF"/>
      <rgbColor rgb="FF993366"/>
      <rgbColor rgb="FFFFF3C4"/>
      <rgbColor rgb="FFF4F6F8"/>
      <rgbColor rgb="FF660066"/>
      <rgbColor rgb="FFFF8080"/>
      <rgbColor rgb="FF0066CC"/>
      <rgbColor rgb="FFC9D3D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B7C"/>
      <rgbColor rgb="FF8A8F96"/>
      <rgbColor rgb="FF1C486F"/>
      <rgbColor rgb="FF339966"/>
      <rgbColor rgb="FF003300"/>
      <rgbColor rgb="FF333300"/>
      <rgbColor rgb="FF993300"/>
      <rgbColor rgb="FF993366"/>
      <rgbColor rgb="FF333399"/>
      <rgbColor rgb="FF1B27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3.5" hidden="false" customHeight="true" outlineLevel="0" collapsed="false">
      <c r="B6" s="4" t="s">
        <v>3</v>
      </c>
    </row>
    <row r="8" customFormat="false" ht="15" hidden="false" customHeight="false" outlineLevel="0" collapsed="false">
      <c r="B8" s="3" t="s">
        <v>4</v>
      </c>
    </row>
    <row r="9" customFormat="false" ht="15" hidden="false" customHeight="fals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6" t="s">
        <v>11</v>
      </c>
    </row>
    <row r="18" customFormat="false" ht="15" hidden="false" customHeight="false" outlineLevel="0" collapsed="false">
      <c r="B18" s="3" t="s">
        <v>12</v>
      </c>
    </row>
    <row r="19" customFormat="false" ht="43.5" hidden="false" customHeight="true" outlineLevel="0" collapsed="false">
      <c r="B19" s="4" t="s">
        <v>13</v>
      </c>
    </row>
    <row r="20" customFormat="false" ht="30" hidden="false" customHeight="true" outlineLevel="0" collapsed="false">
      <c r="B20" s="4" t="s">
        <v>14</v>
      </c>
    </row>
    <row r="22" customFormat="false" ht="15" hidden="false" customHeight="false" outlineLevel="0" collapsed="false">
      <c r="B22" s="7" t="s">
        <v>15</v>
      </c>
    </row>
    <row r="23" customFormat="false" ht="57.75" hidden="false" customHeight="true" outlineLevel="0" collapsed="false">
      <c r="B23" s="4" t="s">
        <v>16</v>
      </c>
    </row>
    <row r="25" customFormat="false" ht="27.75" hidden="false" customHeight="true" outlineLevel="0" collapsed="false">
      <c r="B25" s="2" t="s">
        <v>17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8"/>
    <col collapsed="false" customWidth="true" hidden="false" outlineLevel="0" max="3" min="3" style="0" width="16"/>
    <col collapsed="false" customWidth="true" hidden="false" outlineLevel="0" max="4" min="4" style="0" width="40"/>
  </cols>
  <sheetData>
    <row r="1" customFormat="false" ht="17.35" hidden="false" customHeight="false" outlineLevel="0" collapsed="false">
      <c r="A1" s="8" t="s">
        <v>18</v>
      </c>
    </row>
    <row r="2" customFormat="false" ht="15" hidden="false" customHeight="false" outlineLevel="0" collapsed="false">
      <c r="A2" s="9" t="s">
        <v>19</v>
      </c>
    </row>
    <row r="4" customFormat="false" ht="15" hidden="false" customHeight="false" outlineLevel="0" collapsed="false">
      <c r="A4" s="10" t="s">
        <v>20</v>
      </c>
      <c r="B4" s="5"/>
    </row>
    <row r="5" customFormat="false" ht="15" hidden="false" customHeight="false" outlineLevel="0" collapsed="false">
      <c r="A5" s="10" t="s">
        <v>21</v>
      </c>
      <c r="B5" s="11"/>
    </row>
    <row r="6" customFormat="false" ht="15" hidden="false" customHeight="false" outlineLevel="0" collapsed="false">
      <c r="A6" s="10" t="s">
        <v>22</v>
      </c>
      <c r="B6" s="5"/>
      <c r="D6" s="9" t="s">
        <v>23</v>
      </c>
    </row>
    <row r="8" customFormat="false" ht="15" hidden="false" customHeight="false" outlineLevel="0" collapsed="false">
      <c r="A8" s="12" t="s">
        <v>24</v>
      </c>
    </row>
    <row r="9" customFormat="false" ht="31.5" hidden="false" customHeight="true" outlineLevel="0" collapsed="false">
      <c r="A9" s="13" t="s">
        <v>25</v>
      </c>
      <c r="B9" s="13" t="s">
        <v>26</v>
      </c>
      <c r="C9" s="13" t="s">
        <v>27</v>
      </c>
      <c r="D9" s="13" t="s">
        <v>28</v>
      </c>
    </row>
    <row r="10" customFormat="false" ht="15" hidden="false" customHeight="false" outlineLevel="0" collapsed="false">
      <c r="A10" s="14" t="s">
        <v>29</v>
      </c>
      <c r="B10" s="15" t="n">
        <v>8900000</v>
      </c>
      <c r="C10" s="14" t="s">
        <v>30</v>
      </c>
      <c r="D10" s="16" t="s">
        <v>31</v>
      </c>
    </row>
    <row r="11" customFormat="false" ht="15" hidden="false" customHeight="false" outlineLevel="0" collapsed="false">
      <c r="A11" s="5"/>
      <c r="B11" s="11"/>
      <c r="C11" s="5"/>
      <c r="D11" s="17"/>
    </row>
    <row r="12" customFormat="false" ht="15" hidden="false" customHeight="false" outlineLevel="0" collapsed="false">
      <c r="A12" s="5"/>
      <c r="B12" s="11"/>
      <c r="C12" s="5"/>
      <c r="D12" s="17"/>
    </row>
    <row r="13" customFormat="false" ht="15" hidden="false" customHeight="false" outlineLevel="0" collapsed="false">
      <c r="A13" s="5"/>
      <c r="B13" s="11"/>
      <c r="C13" s="5"/>
      <c r="D13" s="17"/>
    </row>
    <row r="14" customFormat="false" ht="15" hidden="false" customHeight="false" outlineLevel="0" collapsed="false">
      <c r="A14" s="5"/>
      <c r="B14" s="11"/>
      <c r="C14" s="5"/>
      <c r="D14" s="17"/>
    </row>
    <row r="15" customFormat="false" ht="15" hidden="false" customHeight="false" outlineLevel="0" collapsed="false">
      <c r="A15" s="5"/>
      <c r="B15" s="11"/>
      <c r="C15" s="5"/>
      <c r="D15" s="17"/>
    </row>
    <row r="16" customFormat="false" ht="15" hidden="false" customHeight="false" outlineLevel="0" collapsed="false">
      <c r="A16" s="5"/>
      <c r="B16" s="11"/>
      <c r="C16" s="5"/>
      <c r="D16" s="17"/>
    </row>
    <row r="17" customFormat="false" ht="15" hidden="false" customHeight="false" outlineLevel="0" collapsed="false">
      <c r="A17" s="5"/>
      <c r="B17" s="11"/>
      <c r="C17" s="5"/>
      <c r="D17" s="17"/>
    </row>
    <row r="18" customFormat="false" ht="15" hidden="false" customHeight="false" outlineLevel="0" collapsed="false">
      <c r="A18" s="5"/>
      <c r="B18" s="11"/>
      <c r="C18" s="5"/>
      <c r="D18" s="17"/>
    </row>
    <row r="19" customFormat="false" ht="15" hidden="false" customHeight="false" outlineLevel="0" collapsed="false">
      <c r="A19" s="5"/>
      <c r="B19" s="11"/>
      <c r="C19" s="5"/>
      <c r="D19" s="17"/>
    </row>
    <row r="20" customFormat="false" ht="15" hidden="false" customHeight="false" outlineLevel="0" collapsed="false">
      <c r="A20" s="5"/>
      <c r="B20" s="11"/>
      <c r="C20" s="5"/>
      <c r="D20" s="17"/>
    </row>
    <row r="21" customFormat="false" ht="15" hidden="false" customHeight="false" outlineLevel="0" collapsed="false">
      <c r="A21" s="5"/>
      <c r="B21" s="11"/>
      <c r="C21" s="5"/>
      <c r="D21" s="17"/>
    </row>
    <row r="22" customFormat="false" ht="15" hidden="false" customHeight="false" outlineLevel="0" collapsed="false">
      <c r="A22" s="5"/>
      <c r="B22" s="11"/>
      <c r="C22" s="5"/>
      <c r="D22" s="17"/>
    </row>
    <row r="23" customFormat="false" ht="15" hidden="false" customHeight="false" outlineLevel="0" collapsed="false">
      <c r="A23" s="5"/>
      <c r="B23" s="11"/>
      <c r="C23" s="5"/>
      <c r="D23" s="17"/>
    </row>
    <row r="24" customFormat="false" ht="15" hidden="false" customHeight="false" outlineLevel="0" collapsed="false">
      <c r="A24" s="5"/>
      <c r="B24" s="11"/>
      <c r="C24" s="5"/>
      <c r="D24" s="17"/>
    </row>
    <row r="25" customFormat="false" ht="15" hidden="false" customHeight="false" outlineLevel="0" collapsed="false">
      <c r="A25" s="5"/>
      <c r="B25" s="11"/>
      <c r="C25" s="5"/>
      <c r="D25" s="17"/>
    </row>
    <row r="26" customFormat="false" ht="15" hidden="false" customHeight="false" outlineLevel="0" collapsed="false">
      <c r="A26" s="5"/>
      <c r="B26" s="11"/>
      <c r="C26" s="5"/>
      <c r="D26" s="17"/>
    </row>
    <row r="27" customFormat="false" ht="15" hidden="false" customHeight="false" outlineLevel="0" collapsed="false">
      <c r="A27" s="5"/>
      <c r="B27" s="11"/>
      <c r="C27" s="5"/>
      <c r="D27" s="17"/>
    </row>
    <row r="28" customFormat="false" ht="15" hidden="false" customHeight="false" outlineLevel="0" collapsed="false">
      <c r="A28" s="5"/>
      <c r="B28" s="11"/>
      <c r="C28" s="5"/>
      <c r="D28" s="17"/>
    </row>
    <row r="29" customFormat="false" ht="15" hidden="false" customHeight="false" outlineLevel="0" collapsed="false">
      <c r="A29" s="5"/>
      <c r="B29" s="11"/>
      <c r="C29" s="5"/>
      <c r="D29" s="17"/>
    </row>
    <row r="30" customFormat="false" ht="15" hidden="false" customHeight="false" outlineLevel="0" collapsed="false">
      <c r="A30" s="5"/>
      <c r="B30" s="11"/>
      <c r="C30" s="5"/>
      <c r="D30" s="17"/>
    </row>
    <row r="32" customFormat="false" ht="15" hidden="false" customHeight="false" outlineLevel="0" collapsed="false">
      <c r="A32" s="18" t="s">
        <v>32</v>
      </c>
      <c r="B32" s="19" t="n">
        <f aca="false">SUM(B11:B30)</f>
        <v>0</v>
      </c>
    </row>
    <row r="33" customFormat="false" ht="15" hidden="false" customHeight="false" outlineLevel="0" collapsed="false">
      <c r="A33" s="10" t="s">
        <v>33</v>
      </c>
      <c r="B33" s="19" t="n">
        <f aca="false">SUMIF(C11:C30,"Değişken",B11:B30)</f>
        <v>0</v>
      </c>
    </row>
    <row r="34" customFormat="false" ht="15" hidden="false" customHeight="false" outlineLevel="0" collapsed="false">
      <c r="A34" s="10" t="s">
        <v>34</v>
      </c>
      <c r="B34" s="19" t="n">
        <f aca="false">SUMIF(C11:C30,"Sabit",B11:B30)</f>
        <v>0</v>
      </c>
    </row>
    <row r="35" customFormat="false" ht="15" hidden="false" customHeight="false" outlineLevel="0" collapsed="false">
      <c r="A35" s="10" t="s">
        <v>35</v>
      </c>
      <c r="B35" s="20" t="str">
        <f aca="false">IFERROR(B32/B5,"")</f>
        <v/>
      </c>
    </row>
    <row r="37" customFormat="false" ht="15" hidden="false" customHeight="false" outlineLevel="0" collapsed="false">
      <c r="A37" s="12" t="s">
        <v>36</v>
      </c>
    </row>
    <row r="38" customFormat="false" ht="15" hidden="false" customHeight="false" outlineLevel="0" collapsed="false">
      <c r="A38" s="10" t="s">
        <v>37</v>
      </c>
      <c r="B38" s="11"/>
    </row>
    <row r="39" customFormat="false" ht="15" hidden="false" customHeight="false" outlineLevel="0" collapsed="false">
      <c r="A39" s="10" t="s">
        <v>38</v>
      </c>
      <c r="B39" s="11"/>
    </row>
    <row r="40" customFormat="false" ht="15" hidden="false" customHeight="false" outlineLevel="0" collapsed="false">
      <c r="D40" s="9" t="s">
        <v>39</v>
      </c>
    </row>
    <row r="42" customFormat="false" ht="15" hidden="false" customHeight="false" outlineLevel="0" collapsed="false">
      <c r="A42" s="12" t="s">
        <v>40</v>
      </c>
    </row>
    <row r="43" customFormat="false" ht="15" hidden="false" customHeight="false" outlineLevel="0" collapsed="false">
      <c r="A43" s="10" t="s">
        <v>41</v>
      </c>
      <c r="B43" s="19" t="n">
        <f aca="false">SUMIF(A11:A30,"Direkt işçilik",B11:B30)</f>
        <v>0</v>
      </c>
    </row>
    <row r="44" customFormat="false" ht="15" hidden="false" customHeight="false" outlineLevel="0" collapsed="false">
      <c r="A44" s="10" t="s">
        <v>42</v>
      </c>
      <c r="B44" s="19" t="n">
        <f aca="false">SUMIF(A11:A30,"Hammadde alışı",B11:B30)+SUMIF(A11:A30,"Ticari mal alışı",B11:B30)</f>
        <v>0</v>
      </c>
    </row>
    <row r="45" customFormat="false" ht="15" hidden="false" customHeight="false" outlineLevel="0" collapsed="false">
      <c r="A45" s="10" t="s">
        <v>43</v>
      </c>
      <c r="B45" s="19" t="n">
        <f aca="false">B44+(B38-B39)</f>
        <v>0</v>
      </c>
      <c r="D45" s="9" t="s">
        <v>44</v>
      </c>
    </row>
  </sheetData>
  <dataValidations count="4">
    <dataValidation allowBlank="true" errorStyle="stop" operator="between" showDropDown="false" showErrorMessage="false" showInputMessage="false" sqref="B4" type="list">
      <formula1>"Üretim / imalat,Al-sat ticaret,Hizmet,Karma (üretim + ticaret),Karma (üretim + hizmet),Karma (ticaret + hizmet)"</formula1>
      <formula2>0</formula2>
    </dataValidation>
    <dataValidation allowBlank="true" errorStyle="stop" operator="between" showDropDown="false" showErrorMessage="false" showInputMessage="false" sqref="B6" type="list">
      <formula1>"Ciro payı,Doğrudan maliyet payı,Üretim miktarı,Üretim süresi (makine/adam-saat)"</formula1>
      <formula2>0</formula2>
    </dataValidation>
    <dataValidation allowBlank="true" errorStyle="stop" operator="between" showDropDown="false" showErrorMessage="false" showInputMessage="false" sqref="A11:A30" type="list">
      <formula1>"Hammadde alışı,Ticari mal alışı,Direkt işçilik,Destek işçilik,Enerji,Kira,Amortisman,Bakım-onarım,Nakliye ve lojistik,Pazarlama ve satış,Genel yönetim,Finansman,Diğer"</formula1>
      <formula2>0</formula2>
    </dataValidation>
    <dataValidation allowBlank="true" errorStyle="stop" operator="between" showDropDown="false" showErrorMessage="false" showInputMessage="false" sqref="C11:C30" type="list">
      <formula1>"Değişken,Sabit"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3"/>
    <col collapsed="false" customWidth="true" hidden="false" outlineLevel="0" max="3" min="3" style="0" width="9"/>
    <col collapsed="false" customWidth="true" hidden="false" outlineLevel="0" max="4" min="4" style="0" width="12"/>
    <col collapsed="false" customWidth="true" hidden="false" outlineLevel="0" max="5" min="5" style="0" width="15"/>
    <col collapsed="false" customWidth="true" hidden="false" outlineLevel="0" max="6" min="6" style="0" width="13"/>
    <col collapsed="false" customWidth="true" hidden="false" outlineLevel="0" max="7" min="7" style="0" width="11"/>
    <col collapsed="false" customWidth="true" hidden="false" outlineLevel="0" max="9" min="8" style="0" width="15"/>
    <col collapsed="false" customWidth="true" hidden="false" outlineLevel="0" max="11" min="10" style="0" width="13"/>
    <col collapsed="false" customWidth="true" hidden="false" outlineLevel="0" max="12" min="12" style="0" width="14"/>
    <col collapsed="false" customWidth="true" hidden="false" outlineLevel="0" max="15" min="13" style="0" width="15"/>
  </cols>
  <sheetData>
    <row r="1" customFormat="false" ht="17.35" hidden="false" customHeight="false" outlineLevel="0" collapsed="false">
      <c r="A1" s="8" t="s">
        <v>45</v>
      </c>
    </row>
    <row r="2" customFormat="false" ht="15" hidden="false" customHeight="false" outlineLevel="0" collapsed="false">
      <c r="A2" s="9" t="s">
        <v>46</v>
      </c>
    </row>
    <row r="4" customFormat="false" ht="15" hidden="false" customHeight="false" outlineLevel="0" collapsed="false">
      <c r="A4" s="10" t="s">
        <v>47</v>
      </c>
      <c r="B4" s="5"/>
    </row>
    <row r="5" customFormat="false" ht="15" hidden="false" customHeight="false" outlineLevel="0" collapsed="false">
      <c r="A5" s="10" t="s">
        <v>48</v>
      </c>
      <c r="B5" s="5" t="n">
        <v>2000</v>
      </c>
    </row>
    <row r="6" customFormat="false" ht="15" hidden="false" customHeight="false" outlineLevel="0" collapsed="false">
      <c r="A6" s="10" t="s">
        <v>49</v>
      </c>
      <c r="B6" s="21"/>
    </row>
    <row r="7" customFormat="false" ht="15" hidden="false" customHeight="false" outlineLevel="0" collapsed="false">
      <c r="A7" s="10" t="s">
        <v>50</v>
      </c>
      <c r="B7" s="21"/>
    </row>
    <row r="8" customFormat="false" ht="15" hidden="false" customHeight="false" outlineLevel="0" collapsed="false">
      <c r="A8" s="18" t="s">
        <v>51</v>
      </c>
      <c r="B8" s="22" t="str">
        <f aca="false">IFERROR('Gider Yapısı'!B43/(B4*B5),"")</f>
        <v/>
      </c>
      <c r="D8" s="9" t="s">
        <v>52</v>
      </c>
    </row>
    <row r="10" customFormat="false" ht="15" hidden="false" customHeight="false" outlineLevel="0" collapsed="false">
      <c r="A10" s="12" t="s">
        <v>53</v>
      </c>
      <c r="I10" s="9" t="s">
        <v>54</v>
      </c>
    </row>
    <row r="11" customFormat="false" ht="31.5" hidden="false" customHeight="true" outlineLevel="0" collapsed="false">
      <c r="A11" s="13" t="s">
        <v>55</v>
      </c>
      <c r="B11" s="13" t="s">
        <v>56</v>
      </c>
      <c r="C11" s="13" t="s">
        <v>57</v>
      </c>
      <c r="D11" s="13" t="s">
        <v>58</v>
      </c>
      <c r="E11" s="13" t="s">
        <v>59</v>
      </c>
      <c r="F11" s="13" t="s">
        <v>60</v>
      </c>
      <c r="G11" s="13" t="s">
        <v>61</v>
      </c>
      <c r="H11" s="13" t="s">
        <v>62</v>
      </c>
      <c r="I11" s="13" t="s">
        <v>63</v>
      </c>
      <c r="J11" s="13" t="s">
        <v>64</v>
      </c>
      <c r="K11" s="13" t="s">
        <v>65</v>
      </c>
      <c r="L11" s="13" t="s">
        <v>66</v>
      </c>
      <c r="M11" s="13" t="s">
        <v>67</v>
      </c>
      <c r="N11" s="13" t="s">
        <v>68</v>
      </c>
      <c r="O11" s="13" t="s">
        <v>69</v>
      </c>
    </row>
    <row r="12" customFormat="false" ht="15" hidden="false" customHeight="false" outlineLevel="0" collapsed="false">
      <c r="A12" s="14" t="s">
        <v>70</v>
      </c>
      <c r="B12" s="14" t="n">
        <v>120000</v>
      </c>
      <c r="C12" s="14" t="s">
        <v>71</v>
      </c>
      <c r="D12" s="14" t="n">
        <v>95</v>
      </c>
      <c r="E12" s="14" t="n">
        <v>42</v>
      </c>
      <c r="F12" s="14" t="n">
        <v>6</v>
      </c>
      <c r="G12" s="14" t="s">
        <v>72</v>
      </c>
      <c r="H12" s="14" t="s">
        <v>73</v>
      </c>
    </row>
    <row r="13" customFormat="false" ht="15" hidden="false" customHeight="false" outlineLevel="0" collapsed="false">
      <c r="A13" s="5"/>
      <c r="B13" s="5"/>
      <c r="C13" s="5"/>
      <c r="D13" s="23"/>
      <c r="E13" s="23"/>
      <c r="F13" s="5"/>
      <c r="G13" s="5"/>
      <c r="H13" s="5"/>
      <c r="I13" s="22" t="n">
        <f aca="false">IFERROR(E13*(1+$B$7/100),"")</f>
        <v>0</v>
      </c>
      <c r="J13" s="24" t="str">
        <f aca="false">IFERROR(IF($G13="saniye",F13/3600,IF($G13="dakika",F13/60,IF($G13="saat",F13,IF($G13="gün",F13*8,"")))),"")</f>
        <v/>
      </c>
      <c r="K13" s="22" t="str">
        <f aca="false">IFERROR(J13*$B$8,"")</f>
        <v/>
      </c>
      <c r="L13" s="22" t="str">
        <f aca="false">IFERROR(I13+K13,"")</f>
        <v/>
      </c>
      <c r="M13" s="19" t="n">
        <f aca="false">IFERROR(B13*D13,"")</f>
        <v>0</v>
      </c>
      <c r="N13" s="19" t="n">
        <f aca="false">IFERROR(B13*I13,"")</f>
        <v>0</v>
      </c>
      <c r="O13" s="19" t="str">
        <f aca="false">IFERROR(B13*K13,"")</f>
        <v/>
      </c>
    </row>
    <row r="14" customFormat="false" ht="15" hidden="false" customHeight="false" outlineLevel="0" collapsed="false">
      <c r="A14" s="5"/>
      <c r="B14" s="5"/>
      <c r="C14" s="5"/>
      <c r="D14" s="23"/>
      <c r="E14" s="23"/>
      <c r="F14" s="5"/>
      <c r="G14" s="5"/>
      <c r="H14" s="5"/>
      <c r="I14" s="22" t="n">
        <f aca="false">IFERROR(E14*(1+$B$7/100),"")</f>
        <v>0</v>
      </c>
      <c r="J14" s="24" t="str">
        <f aca="false">IFERROR(IF($G14="saniye",F14/3600,IF($G14="dakika",F14/60,IF($G14="saat",F14,IF($G14="gün",F14*8,"")))),"")</f>
        <v/>
      </c>
      <c r="K14" s="22" t="str">
        <f aca="false">IFERROR(J14*$B$8,"")</f>
        <v/>
      </c>
      <c r="L14" s="22" t="str">
        <f aca="false">IFERROR(I14+K14,"")</f>
        <v/>
      </c>
      <c r="M14" s="19" t="n">
        <f aca="false">IFERROR(B14*D14,"")</f>
        <v>0</v>
      </c>
      <c r="N14" s="19" t="n">
        <f aca="false">IFERROR(B14*I14,"")</f>
        <v>0</v>
      </c>
      <c r="O14" s="19" t="str">
        <f aca="false">IFERROR(B14*K14,"")</f>
        <v/>
      </c>
    </row>
    <row r="15" customFormat="false" ht="15" hidden="false" customHeight="false" outlineLevel="0" collapsed="false">
      <c r="A15" s="5"/>
      <c r="B15" s="5"/>
      <c r="C15" s="5"/>
      <c r="D15" s="23"/>
      <c r="E15" s="23"/>
      <c r="F15" s="5"/>
      <c r="G15" s="5"/>
      <c r="H15" s="5"/>
      <c r="I15" s="22" t="n">
        <f aca="false">IFERROR(E15*(1+$B$7/100),"")</f>
        <v>0</v>
      </c>
      <c r="J15" s="24" t="str">
        <f aca="false">IFERROR(IF($G15="saniye",F15/3600,IF($G15="dakika",F15/60,IF($G15="saat",F15,IF($G15="gün",F15*8,"")))),"")</f>
        <v/>
      </c>
      <c r="K15" s="22" t="str">
        <f aca="false">IFERROR(J15*$B$8,"")</f>
        <v/>
      </c>
      <c r="L15" s="22" t="str">
        <f aca="false">IFERROR(I15+K15,"")</f>
        <v/>
      </c>
      <c r="M15" s="19" t="n">
        <f aca="false">IFERROR(B15*D15,"")</f>
        <v>0</v>
      </c>
      <c r="N15" s="19" t="n">
        <f aca="false">IFERROR(B15*I15,"")</f>
        <v>0</v>
      </c>
      <c r="O15" s="19" t="str">
        <f aca="false">IFERROR(B15*K15,"")</f>
        <v/>
      </c>
    </row>
    <row r="16" customFormat="false" ht="15" hidden="false" customHeight="false" outlineLevel="0" collapsed="false">
      <c r="A16" s="5"/>
      <c r="B16" s="5"/>
      <c r="C16" s="5"/>
      <c r="D16" s="23"/>
      <c r="E16" s="23"/>
      <c r="F16" s="5"/>
      <c r="G16" s="5"/>
      <c r="H16" s="5"/>
      <c r="I16" s="22" t="n">
        <f aca="false">IFERROR(E16*(1+$B$7/100),"")</f>
        <v>0</v>
      </c>
      <c r="J16" s="24" t="str">
        <f aca="false">IFERROR(IF($G16="saniye",F16/3600,IF($G16="dakika",F16/60,IF($G16="saat",F16,IF($G16="gün",F16*8,"")))),"")</f>
        <v/>
      </c>
      <c r="K16" s="22" t="str">
        <f aca="false">IFERROR(J16*$B$8,"")</f>
        <v/>
      </c>
      <c r="L16" s="22" t="str">
        <f aca="false">IFERROR(I16+K16,"")</f>
        <v/>
      </c>
      <c r="M16" s="19" t="n">
        <f aca="false">IFERROR(B16*D16,"")</f>
        <v>0</v>
      </c>
      <c r="N16" s="19" t="n">
        <f aca="false">IFERROR(B16*I16,"")</f>
        <v>0</v>
      </c>
      <c r="O16" s="19" t="str">
        <f aca="false">IFERROR(B16*K16,"")</f>
        <v/>
      </c>
    </row>
    <row r="17" customFormat="false" ht="15" hidden="false" customHeight="false" outlineLevel="0" collapsed="false">
      <c r="A17" s="5"/>
      <c r="B17" s="5"/>
      <c r="C17" s="5"/>
      <c r="D17" s="23"/>
      <c r="E17" s="23"/>
      <c r="F17" s="5"/>
      <c r="G17" s="5"/>
      <c r="H17" s="5"/>
      <c r="I17" s="22" t="n">
        <f aca="false">IFERROR(E17*(1+$B$7/100),"")</f>
        <v>0</v>
      </c>
      <c r="J17" s="24" t="str">
        <f aca="false">IFERROR(IF($G17="saniye",F17/3600,IF($G17="dakika",F17/60,IF($G17="saat",F17,IF($G17="gün",F17*8,"")))),"")</f>
        <v/>
      </c>
      <c r="K17" s="22" t="str">
        <f aca="false">IFERROR(J17*$B$8,"")</f>
        <v/>
      </c>
      <c r="L17" s="22" t="str">
        <f aca="false">IFERROR(I17+K17,"")</f>
        <v/>
      </c>
      <c r="M17" s="19" t="n">
        <f aca="false">IFERROR(B17*D17,"")</f>
        <v>0</v>
      </c>
      <c r="N17" s="19" t="n">
        <f aca="false">IFERROR(B17*I17,"")</f>
        <v>0</v>
      </c>
      <c r="O17" s="19" t="str">
        <f aca="false">IFERROR(B17*K17,"")</f>
        <v/>
      </c>
    </row>
    <row r="18" customFormat="false" ht="15" hidden="false" customHeight="false" outlineLevel="0" collapsed="false">
      <c r="A18" s="5"/>
      <c r="B18" s="5"/>
      <c r="C18" s="5"/>
      <c r="D18" s="23"/>
      <c r="E18" s="23"/>
      <c r="F18" s="5"/>
      <c r="G18" s="5"/>
      <c r="H18" s="5"/>
      <c r="I18" s="22" t="n">
        <f aca="false">IFERROR(E18*(1+$B$7/100),"")</f>
        <v>0</v>
      </c>
      <c r="J18" s="24" t="str">
        <f aca="false">IFERROR(IF($G18="saniye",F18/3600,IF($G18="dakika",F18/60,IF($G18="saat",F18,IF($G18="gün",F18*8,"")))),"")</f>
        <v/>
      </c>
      <c r="K18" s="22" t="str">
        <f aca="false">IFERROR(J18*$B$8,"")</f>
        <v/>
      </c>
      <c r="L18" s="22" t="str">
        <f aca="false">IFERROR(I18+K18,"")</f>
        <v/>
      </c>
      <c r="M18" s="19" t="n">
        <f aca="false">IFERROR(B18*D18,"")</f>
        <v>0</v>
      </c>
      <c r="N18" s="19" t="n">
        <f aca="false">IFERROR(B18*I18,"")</f>
        <v>0</v>
      </c>
      <c r="O18" s="19" t="str">
        <f aca="false">IFERROR(B18*K18,"")</f>
        <v/>
      </c>
    </row>
    <row r="19" customFormat="false" ht="15" hidden="false" customHeight="false" outlineLevel="0" collapsed="false">
      <c r="A19" s="5"/>
      <c r="B19" s="5"/>
      <c r="C19" s="5"/>
      <c r="D19" s="23"/>
      <c r="E19" s="23"/>
      <c r="F19" s="5"/>
      <c r="G19" s="5"/>
      <c r="H19" s="5"/>
      <c r="I19" s="22" t="n">
        <f aca="false">IFERROR(E19*(1+$B$7/100),"")</f>
        <v>0</v>
      </c>
      <c r="J19" s="24" t="str">
        <f aca="false">IFERROR(IF($G19="saniye",F19/3600,IF($G19="dakika",F19/60,IF($G19="saat",F19,IF($G19="gün",F19*8,"")))),"")</f>
        <v/>
      </c>
      <c r="K19" s="22" t="str">
        <f aca="false">IFERROR(J19*$B$8,"")</f>
        <v/>
      </c>
      <c r="L19" s="22" t="str">
        <f aca="false">IFERROR(I19+K19,"")</f>
        <v/>
      </c>
      <c r="M19" s="19" t="n">
        <f aca="false">IFERROR(B19*D19,"")</f>
        <v>0</v>
      </c>
      <c r="N19" s="19" t="n">
        <f aca="false">IFERROR(B19*I19,"")</f>
        <v>0</v>
      </c>
      <c r="O19" s="19" t="str">
        <f aca="false">IFERROR(B19*K19,"")</f>
        <v/>
      </c>
    </row>
    <row r="20" customFormat="false" ht="15" hidden="false" customHeight="false" outlineLevel="0" collapsed="false">
      <c r="A20" s="5"/>
      <c r="B20" s="5"/>
      <c r="C20" s="5"/>
      <c r="D20" s="23"/>
      <c r="E20" s="23"/>
      <c r="F20" s="5"/>
      <c r="G20" s="5"/>
      <c r="H20" s="5"/>
      <c r="I20" s="22" t="n">
        <f aca="false">IFERROR(E20*(1+$B$7/100),"")</f>
        <v>0</v>
      </c>
      <c r="J20" s="24" t="str">
        <f aca="false">IFERROR(IF($G20="saniye",F20/3600,IF($G20="dakika",F20/60,IF($G20="saat",F20,IF($G20="gün",F20*8,"")))),"")</f>
        <v/>
      </c>
      <c r="K20" s="22" t="str">
        <f aca="false">IFERROR(J20*$B$8,"")</f>
        <v/>
      </c>
      <c r="L20" s="22" t="str">
        <f aca="false">IFERROR(I20+K20,"")</f>
        <v/>
      </c>
      <c r="M20" s="19" t="n">
        <f aca="false">IFERROR(B20*D20,"")</f>
        <v>0</v>
      </c>
      <c r="N20" s="19" t="n">
        <f aca="false">IFERROR(B20*I20,"")</f>
        <v>0</v>
      </c>
      <c r="O20" s="19" t="str">
        <f aca="false">IFERROR(B20*K20,"")</f>
        <v/>
      </c>
    </row>
    <row r="21" customFormat="false" ht="15" hidden="false" customHeight="false" outlineLevel="0" collapsed="false">
      <c r="A21" s="5"/>
      <c r="B21" s="5"/>
      <c r="C21" s="5"/>
      <c r="D21" s="23"/>
      <c r="E21" s="23"/>
      <c r="F21" s="5"/>
      <c r="G21" s="5"/>
      <c r="H21" s="5"/>
      <c r="I21" s="22" t="n">
        <f aca="false">IFERROR(E21*(1+$B$7/100),"")</f>
        <v>0</v>
      </c>
      <c r="J21" s="24" t="str">
        <f aca="false">IFERROR(IF($G21="saniye",F21/3600,IF($G21="dakika",F21/60,IF($G21="saat",F21,IF($G21="gün",F21*8,"")))),"")</f>
        <v/>
      </c>
      <c r="K21" s="22" t="str">
        <f aca="false">IFERROR(J21*$B$8,"")</f>
        <v/>
      </c>
      <c r="L21" s="22" t="str">
        <f aca="false">IFERROR(I21+K21,"")</f>
        <v/>
      </c>
      <c r="M21" s="19" t="n">
        <f aca="false">IFERROR(B21*D21,"")</f>
        <v>0</v>
      </c>
      <c r="N21" s="19" t="n">
        <f aca="false">IFERROR(B21*I21,"")</f>
        <v>0</v>
      </c>
      <c r="O21" s="19" t="str">
        <f aca="false">IFERROR(B21*K21,"")</f>
        <v/>
      </c>
    </row>
    <row r="22" customFormat="false" ht="15" hidden="false" customHeight="false" outlineLevel="0" collapsed="false">
      <c r="A22" s="5"/>
      <c r="B22" s="5"/>
      <c r="C22" s="5"/>
      <c r="D22" s="23"/>
      <c r="E22" s="23"/>
      <c r="F22" s="5"/>
      <c r="G22" s="5"/>
      <c r="H22" s="5"/>
      <c r="I22" s="22" t="n">
        <f aca="false">IFERROR(E22*(1+$B$7/100),"")</f>
        <v>0</v>
      </c>
      <c r="J22" s="24" t="str">
        <f aca="false">IFERROR(IF($G22="saniye",F22/3600,IF($G22="dakika",F22/60,IF($G22="saat",F22,IF($G22="gün",F22*8,"")))),"")</f>
        <v/>
      </c>
      <c r="K22" s="22" t="str">
        <f aca="false">IFERROR(J22*$B$8,"")</f>
        <v/>
      </c>
      <c r="L22" s="22" t="str">
        <f aca="false">IFERROR(I22+K22,"")</f>
        <v/>
      </c>
      <c r="M22" s="19" t="n">
        <f aca="false">IFERROR(B22*D22,"")</f>
        <v>0</v>
      </c>
      <c r="N22" s="19" t="n">
        <f aca="false">IFERROR(B22*I22,"")</f>
        <v>0</v>
      </c>
      <c r="O22" s="19" t="str">
        <f aca="false">IFERROR(B22*K22,"")</f>
        <v/>
      </c>
    </row>
    <row r="23" customFormat="false" ht="15" hidden="false" customHeight="false" outlineLevel="0" collapsed="false">
      <c r="A23" s="5"/>
      <c r="B23" s="5"/>
      <c r="C23" s="5"/>
      <c r="D23" s="23"/>
      <c r="E23" s="23"/>
      <c r="F23" s="5"/>
      <c r="G23" s="5"/>
      <c r="H23" s="5"/>
      <c r="I23" s="22" t="n">
        <f aca="false">IFERROR(E23*(1+$B$7/100),"")</f>
        <v>0</v>
      </c>
      <c r="J23" s="24" t="str">
        <f aca="false">IFERROR(IF($G23="saniye",F23/3600,IF($G23="dakika",F23/60,IF($G23="saat",F23,IF($G23="gün",F23*8,"")))),"")</f>
        <v/>
      </c>
      <c r="K23" s="22" t="str">
        <f aca="false">IFERROR(J23*$B$8,"")</f>
        <v/>
      </c>
      <c r="L23" s="22" t="str">
        <f aca="false">IFERROR(I23+K23,"")</f>
        <v/>
      </c>
      <c r="M23" s="19" t="n">
        <f aca="false">IFERROR(B23*D23,"")</f>
        <v>0</v>
      </c>
      <c r="N23" s="19" t="n">
        <f aca="false">IFERROR(B23*I23,"")</f>
        <v>0</v>
      </c>
      <c r="O23" s="19" t="str">
        <f aca="false">IFERROR(B23*K23,"")</f>
        <v/>
      </c>
    </row>
    <row r="24" customFormat="false" ht="15" hidden="false" customHeight="false" outlineLevel="0" collapsed="false">
      <c r="A24" s="5"/>
      <c r="B24" s="5"/>
      <c r="C24" s="5"/>
      <c r="D24" s="23"/>
      <c r="E24" s="23"/>
      <c r="F24" s="5"/>
      <c r="G24" s="5"/>
      <c r="H24" s="5"/>
      <c r="I24" s="22" t="n">
        <f aca="false">IFERROR(E24*(1+$B$7/100),"")</f>
        <v>0</v>
      </c>
      <c r="J24" s="24" t="str">
        <f aca="false">IFERROR(IF($G24="saniye",F24/3600,IF($G24="dakika",F24/60,IF($G24="saat",F24,IF($G24="gün",F24*8,"")))),"")</f>
        <v/>
      </c>
      <c r="K24" s="22" t="str">
        <f aca="false">IFERROR(J24*$B$8,"")</f>
        <v/>
      </c>
      <c r="L24" s="22" t="str">
        <f aca="false">IFERROR(I24+K24,"")</f>
        <v/>
      </c>
      <c r="M24" s="19" t="n">
        <f aca="false">IFERROR(B24*D24,"")</f>
        <v>0</v>
      </c>
      <c r="N24" s="19" t="n">
        <f aca="false">IFERROR(B24*I24,"")</f>
        <v>0</v>
      </c>
      <c r="O24" s="19" t="str">
        <f aca="false">IFERROR(B24*K24,"")</f>
        <v/>
      </c>
    </row>
    <row r="25" customFormat="false" ht="15" hidden="false" customHeight="false" outlineLevel="0" collapsed="false">
      <c r="A25" s="5"/>
      <c r="B25" s="5"/>
      <c r="C25" s="5"/>
      <c r="D25" s="23"/>
      <c r="E25" s="23"/>
      <c r="F25" s="5"/>
      <c r="G25" s="5"/>
      <c r="H25" s="5"/>
      <c r="I25" s="22" t="n">
        <f aca="false">IFERROR(E25*(1+$B$7/100),"")</f>
        <v>0</v>
      </c>
      <c r="J25" s="24" t="str">
        <f aca="false">IFERROR(IF($G25="saniye",F25/3600,IF($G25="dakika",F25/60,IF($G25="saat",F25,IF($G25="gün",F25*8,"")))),"")</f>
        <v/>
      </c>
      <c r="K25" s="22" t="str">
        <f aca="false">IFERROR(J25*$B$8,"")</f>
        <v/>
      </c>
      <c r="L25" s="22" t="str">
        <f aca="false">IFERROR(I25+K25,"")</f>
        <v/>
      </c>
      <c r="M25" s="19" t="n">
        <f aca="false">IFERROR(B25*D25,"")</f>
        <v>0</v>
      </c>
      <c r="N25" s="19" t="n">
        <f aca="false">IFERROR(B25*I25,"")</f>
        <v>0</v>
      </c>
      <c r="O25" s="19" t="str">
        <f aca="false">IFERROR(B25*K25,"")</f>
        <v/>
      </c>
    </row>
    <row r="26" customFormat="false" ht="15" hidden="false" customHeight="false" outlineLevel="0" collapsed="false">
      <c r="A26" s="5"/>
      <c r="B26" s="5"/>
      <c r="C26" s="5"/>
      <c r="D26" s="23"/>
      <c r="E26" s="23"/>
      <c r="F26" s="5"/>
      <c r="G26" s="5"/>
      <c r="H26" s="5"/>
      <c r="I26" s="22" t="n">
        <f aca="false">IFERROR(E26*(1+$B$7/100),"")</f>
        <v>0</v>
      </c>
      <c r="J26" s="24" t="str">
        <f aca="false">IFERROR(IF($G26="saniye",F26/3600,IF($G26="dakika",F26/60,IF($G26="saat",F26,IF($G26="gün",F26*8,"")))),"")</f>
        <v/>
      </c>
      <c r="K26" s="22" t="str">
        <f aca="false">IFERROR(J26*$B$8,"")</f>
        <v/>
      </c>
      <c r="L26" s="22" t="str">
        <f aca="false">IFERROR(I26+K26,"")</f>
        <v/>
      </c>
      <c r="M26" s="19" t="n">
        <f aca="false">IFERROR(B26*D26,"")</f>
        <v>0</v>
      </c>
      <c r="N26" s="19" t="n">
        <f aca="false">IFERROR(B26*I26,"")</f>
        <v>0</v>
      </c>
      <c r="O26" s="19" t="str">
        <f aca="false">IFERROR(B26*K26,"")</f>
        <v/>
      </c>
    </row>
    <row r="27" customFormat="false" ht="15" hidden="false" customHeight="false" outlineLevel="0" collapsed="false">
      <c r="A27" s="5"/>
      <c r="B27" s="5"/>
      <c r="C27" s="5"/>
      <c r="D27" s="23"/>
      <c r="E27" s="23"/>
      <c r="F27" s="5"/>
      <c r="G27" s="5"/>
      <c r="H27" s="5"/>
      <c r="I27" s="22" t="n">
        <f aca="false">IFERROR(E27*(1+$B$7/100),"")</f>
        <v>0</v>
      </c>
      <c r="J27" s="24" t="str">
        <f aca="false">IFERROR(IF($G27="saniye",F27/3600,IF($G27="dakika",F27/60,IF($G27="saat",F27,IF($G27="gün",F27*8,"")))),"")</f>
        <v/>
      </c>
      <c r="K27" s="22" t="str">
        <f aca="false">IFERROR(J27*$B$8,"")</f>
        <v/>
      </c>
      <c r="L27" s="22" t="str">
        <f aca="false">IFERROR(I27+K27,"")</f>
        <v/>
      </c>
      <c r="M27" s="19" t="n">
        <f aca="false">IFERROR(B27*D27,"")</f>
        <v>0</v>
      </c>
      <c r="N27" s="19" t="n">
        <f aca="false">IFERROR(B27*I27,"")</f>
        <v>0</v>
      </c>
      <c r="O27" s="19" t="str">
        <f aca="false">IFERROR(B27*K27,"")</f>
        <v/>
      </c>
    </row>
    <row r="29" customFormat="false" ht="15" hidden="false" customHeight="false" outlineLevel="0" collapsed="false">
      <c r="A29" s="18" t="s">
        <v>74</v>
      </c>
      <c r="M29" s="19" t="n">
        <f aca="false">SUM(M13:M27)</f>
        <v>0</v>
      </c>
      <c r="N29" s="19" t="n">
        <f aca="false">SUM(N13:N27)</f>
        <v>0</v>
      </c>
      <c r="O29" s="19" t="n">
        <f aca="false">SUM(O13:O27)</f>
        <v>0</v>
      </c>
    </row>
  </sheetData>
  <dataValidations count="3">
    <dataValidation allowBlank="true" errorStyle="stop" operator="between" showDropDown="false" showErrorMessage="false" showInputMessage="false" sqref="C13:C27" type="list">
      <formula1>"adet,kg,ton,litre,metre,m²,koli,paket"</formula1>
      <formula2>0</formula2>
    </dataValidation>
    <dataValidation allowBlank="true" errorStyle="stop" operator="between" showDropDown="false" showErrorMessage="false" showInputMessage="false" sqref="G13:G27" type="list">
      <formula1>"saniye,dakika,saat"</formula1>
      <formula2>0</formula2>
    </dataValidation>
    <dataValidation allowBlank="true" errorStyle="stop" operator="between" showDropDown="false" showErrorMessage="false" showInputMessage="false" sqref="H13:H27" type="list">
      <formula1>"Ölçüldü,ERP kaydı,Yönetici tahmini"</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6"/>
    <col collapsed="false" customWidth="true" hidden="false" outlineLevel="0" max="3" min="3" style="0" width="13"/>
    <col collapsed="false" customWidth="true" hidden="false" outlineLevel="0" max="4" min="4" style="0" width="15"/>
    <col collapsed="false" customWidth="true" hidden="false" outlineLevel="0" max="5" min="5" style="0" width="13"/>
    <col collapsed="false" customWidth="true" hidden="false" outlineLevel="0" max="8" min="6" style="0" width="16"/>
    <col collapsed="false" customWidth="true" hidden="false" outlineLevel="0" max="9" min="9" style="0" width="30"/>
  </cols>
  <sheetData>
    <row r="1" customFormat="false" ht="17.35" hidden="false" customHeight="false" outlineLevel="0" collapsed="false">
      <c r="A1" s="8" t="s">
        <v>75</v>
      </c>
    </row>
    <row r="2" customFormat="false" ht="15" hidden="false" customHeight="false" outlineLevel="0" collapsed="false">
      <c r="A2" s="9" t="s">
        <v>76</v>
      </c>
    </row>
    <row r="4" customFormat="false" ht="15" hidden="false" customHeight="false" outlineLevel="0" collapsed="false">
      <c r="A4" s="10" t="s">
        <v>77</v>
      </c>
      <c r="B4" s="5"/>
    </row>
    <row r="6" customFormat="false" ht="31.5" hidden="false" customHeight="true" outlineLevel="0" collapsed="false">
      <c r="A6" s="13" t="s">
        <v>55</v>
      </c>
      <c r="B6" s="13" t="s">
        <v>78</v>
      </c>
      <c r="C6" s="13" t="s">
        <v>79</v>
      </c>
      <c r="D6" s="13" t="s">
        <v>80</v>
      </c>
      <c r="E6" s="13" t="s">
        <v>58</v>
      </c>
      <c r="F6" s="13" t="s">
        <v>81</v>
      </c>
      <c r="G6" s="13" t="s">
        <v>82</v>
      </c>
      <c r="H6" s="13" t="s">
        <v>67</v>
      </c>
    </row>
    <row r="7" customFormat="false" ht="15" hidden="false" customHeight="false" outlineLevel="0" collapsed="false">
      <c r="A7" s="14" t="s">
        <v>83</v>
      </c>
      <c r="B7" s="14" t="n">
        <v>20000</v>
      </c>
      <c r="C7" s="14" t="n">
        <v>180</v>
      </c>
      <c r="D7" s="14" t="n">
        <v>8</v>
      </c>
      <c r="E7" s="14" t="n">
        <v>260</v>
      </c>
    </row>
    <row r="8" customFormat="false" ht="15" hidden="false" customHeight="false" outlineLevel="0" collapsed="false">
      <c r="A8" s="5"/>
      <c r="B8" s="5"/>
      <c r="C8" s="23"/>
      <c r="D8" s="5"/>
      <c r="E8" s="23"/>
      <c r="F8" s="22" t="n">
        <f aca="false">IFERROR(C8*(1+D8/100),"")</f>
        <v>0</v>
      </c>
      <c r="G8" s="19" t="n">
        <f aca="false">IFERROR(B8*F8,"")</f>
        <v>0</v>
      </c>
      <c r="H8" s="19" t="n">
        <f aca="false">IFERROR(B8*E8,"")</f>
        <v>0</v>
      </c>
    </row>
    <row r="9" customFormat="false" ht="15" hidden="false" customHeight="false" outlineLevel="0" collapsed="false">
      <c r="A9" s="5"/>
      <c r="B9" s="5"/>
      <c r="C9" s="23"/>
      <c r="D9" s="5"/>
      <c r="E9" s="23"/>
      <c r="F9" s="22" t="n">
        <f aca="false">IFERROR(C9*(1+D9/100),"")</f>
        <v>0</v>
      </c>
      <c r="G9" s="19" t="n">
        <f aca="false">IFERROR(B9*F9,"")</f>
        <v>0</v>
      </c>
      <c r="H9" s="19" t="n">
        <f aca="false">IFERROR(B9*E9,"")</f>
        <v>0</v>
      </c>
    </row>
    <row r="10" customFormat="false" ht="15" hidden="false" customHeight="false" outlineLevel="0" collapsed="false">
      <c r="A10" s="5"/>
      <c r="B10" s="5"/>
      <c r="C10" s="23"/>
      <c r="D10" s="5"/>
      <c r="E10" s="23"/>
      <c r="F10" s="22" t="n">
        <f aca="false">IFERROR(C10*(1+D10/100),"")</f>
        <v>0</v>
      </c>
      <c r="G10" s="19" t="n">
        <f aca="false">IFERROR(B10*F10,"")</f>
        <v>0</v>
      </c>
      <c r="H10" s="19" t="n">
        <f aca="false">IFERROR(B10*E10,"")</f>
        <v>0</v>
      </c>
    </row>
    <row r="11" customFormat="false" ht="15" hidden="false" customHeight="false" outlineLevel="0" collapsed="false">
      <c r="A11" s="5"/>
      <c r="B11" s="5"/>
      <c r="C11" s="23"/>
      <c r="D11" s="5"/>
      <c r="E11" s="23"/>
      <c r="F11" s="22" t="n">
        <f aca="false">IFERROR(C11*(1+D11/100),"")</f>
        <v>0</v>
      </c>
      <c r="G11" s="19" t="n">
        <f aca="false">IFERROR(B11*F11,"")</f>
        <v>0</v>
      </c>
      <c r="H11" s="19" t="n">
        <f aca="false">IFERROR(B11*E11,"")</f>
        <v>0</v>
      </c>
    </row>
    <row r="12" customFormat="false" ht="15" hidden="false" customHeight="false" outlineLevel="0" collapsed="false">
      <c r="A12" s="5"/>
      <c r="B12" s="5"/>
      <c r="C12" s="23"/>
      <c r="D12" s="5"/>
      <c r="E12" s="23"/>
      <c r="F12" s="22" t="n">
        <f aca="false">IFERROR(C12*(1+D12/100),"")</f>
        <v>0</v>
      </c>
      <c r="G12" s="19" t="n">
        <f aca="false">IFERROR(B12*F12,"")</f>
        <v>0</v>
      </c>
      <c r="H12" s="19" t="n">
        <f aca="false">IFERROR(B12*E12,"")</f>
        <v>0</v>
      </c>
    </row>
    <row r="13" customFormat="false" ht="15" hidden="false" customHeight="false" outlineLevel="0" collapsed="false">
      <c r="A13" s="5"/>
      <c r="B13" s="5"/>
      <c r="C13" s="23"/>
      <c r="D13" s="5"/>
      <c r="E13" s="23"/>
      <c r="F13" s="22" t="n">
        <f aca="false">IFERROR(C13*(1+D13/100),"")</f>
        <v>0</v>
      </c>
      <c r="G13" s="19" t="n">
        <f aca="false">IFERROR(B13*F13,"")</f>
        <v>0</v>
      </c>
      <c r="H13" s="19" t="n">
        <f aca="false">IFERROR(B13*E13,"")</f>
        <v>0</v>
      </c>
    </row>
    <row r="14" customFormat="false" ht="15" hidden="false" customHeight="false" outlineLevel="0" collapsed="false">
      <c r="A14" s="5"/>
      <c r="B14" s="5"/>
      <c r="C14" s="23"/>
      <c r="D14" s="5"/>
      <c r="E14" s="23"/>
      <c r="F14" s="22" t="n">
        <f aca="false">IFERROR(C14*(1+D14/100),"")</f>
        <v>0</v>
      </c>
      <c r="G14" s="19" t="n">
        <f aca="false">IFERROR(B14*F14,"")</f>
        <v>0</v>
      </c>
      <c r="H14" s="19" t="n">
        <f aca="false">IFERROR(B14*E14,"")</f>
        <v>0</v>
      </c>
    </row>
    <row r="15" customFormat="false" ht="15" hidden="false" customHeight="false" outlineLevel="0" collapsed="false">
      <c r="A15" s="5"/>
      <c r="B15" s="5"/>
      <c r="C15" s="23"/>
      <c r="D15" s="5"/>
      <c r="E15" s="23"/>
      <c r="F15" s="22" t="n">
        <f aca="false">IFERROR(C15*(1+D15/100),"")</f>
        <v>0</v>
      </c>
      <c r="G15" s="19" t="n">
        <f aca="false">IFERROR(B15*F15,"")</f>
        <v>0</v>
      </c>
      <c r="H15" s="19" t="n">
        <f aca="false">IFERROR(B15*E15,"")</f>
        <v>0</v>
      </c>
    </row>
    <row r="16" customFormat="false" ht="15" hidden="false" customHeight="false" outlineLevel="0" collapsed="false">
      <c r="A16" s="5"/>
      <c r="B16" s="5"/>
      <c r="C16" s="23"/>
      <c r="D16" s="5"/>
      <c r="E16" s="23"/>
      <c r="F16" s="22" t="n">
        <f aca="false">IFERROR(C16*(1+D16/100),"")</f>
        <v>0</v>
      </c>
      <c r="G16" s="19" t="n">
        <f aca="false">IFERROR(B16*F16,"")</f>
        <v>0</v>
      </c>
      <c r="H16" s="19" t="n">
        <f aca="false">IFERROR(B16*E16,"")</f>
        <v>0</v>
      </c>
    </row>
    <row r="17" customFormat="false" ht="15" hidden="false" customHeight="false" outlineLevel="0" collapsed="false">
      <c r="A17" s="5"/>
      <c r="B17" s="5"/>
      <c r="C17" s="23"/>
      <c r="D17" s="5"/>
      <c r="E17" s="23"/>
      <c r="F17" s="22" t="n">
        <f aca="false">IFERROR(C17*(1+D17/100),"")</f>
        <v>0</v>
      </c>
      <c r="G17" s="19" t="n">
        <f aca="false">IFERROR(B17*F17,"")</f>
        <v>0</v>
      </c>
      <c r="H17" s="19" t="n">
        <f aca="false">IFERROR(B17*E17,"")</f>
        <v>0</v>
      </c>
    </row>
    <row r="18" customFormat="false" ht="15" hidden="false" customHeight="false" outlineLevel="0" collapsed="false">
      <c r="A18" s="5"/>
      <c r="B18" s="5"/>
      <c r="C18" s="23"/>
      <c r="D18" s="5"/>
      <c r="E18" s="23"/>
      <c r="F18" s="22" t="n">
        <f aca="false">IFERROR(C18*(1+D18/100),"")</f>
        <v>0</v>
      </c>
      <c r="G18" s="19" t="n">
        <f aca="false">IFERROR(B18*F18,"")</f>
        <v>0</v>
      </c>
      <c r="H18" s="19" t="n">
        <f aca="false">IFERROR(B18*E18,"")</f>
        <v>0</v>
      </c>
    </row>
    <row r="19" customFormat="false" ht="15" hidden="false" customHeight="false" outlineLevel="0" collapsed="false">
      <c r="A19" s="5"/>
      <c r="B19" s="5"/>
      <c r="C19" s="23"/>
      <c r="D19" s="5"/>
      <c r="E19" s="23"/>
      <c r="F19" s="22" t="n">
        <f aca="false">IFERROR(C19*(1+D19/100),"")</f>
        <v>0</v>
      </c>
      <c r="G19" s="19" t="n">
        <f aca="false">IFERROR(B19*F19,"")</f>
        <v>0</v>
      </c>
      <c r="H19" s="19" t="n">
        <f aca="false">IFERROR(B19*E19,"")</f>
        <v>0</v>
      </c>
    </row>
    <row r="20" customFormat="false" ht="15" hidden="false" customHeight="false" outlineLevel="0" collapsed="false">
      <c r="A20" s="5"/>
      <c r="B20" s="5"/>
      <c r="C20" s="23"/>
      <c r="D20" s="5"/>
      <c r="E20" s="23"/>
      <c r="F20" s="22" t="n">
        <f aca="false">IFERROR(C20*(1+D20/100),"")</f>
        <v>0</v>
      </c>
      <c r="G20" s="19" t="n">
        <f aca="false">IFERROR(B20*F20,"")</f>
        <v>0</v>
      </c>
      <c r="H20" s="19" t="n">
        <f aca="false">IFERROR(B20*E20,"")</f>
        <v>0</v>
      </c>
    </row>
    <row r="21" customFormat="false" ht="15" hidden="false" customHeight="false" outlineLevel="0" collapsed="false">
      <c r="A21" s="5"/>
      <c r="B21" s="5"/>
      <c r="C21" s="23"/>
      <c r="D21" s="5"/>
      <c r="E21" s="23"/>
      <c r="F21" s="22" t="n">
        <f aca="false">IFERROR(C21*(1+D21/100),"")</f>
        <v>0</v>
      </c>
      <c r="G21" s="19" t="n">
        <f aca="false">IFERROR(B21*F21,"")</f>
        <v>0</v>
      </c>
      <c r="H21" s="19" t="n">
        <f aca="false">IFERROR(B21*E21,"")</f>
        <v>0</v>
      </c>
    </row>
    <row r="22" customFormat="false" ht="15" hidden="false" customHeight="false" outlineLevel="0" collapsed="false">
      <c r="A22" s="5"/>
      <c r="B22" s="5"/>
      <c r="C22" s="23"/>
      <c r="D22" s="5"/>
      <c r="E22" s="23"/>
      <c r="F22" s="22" t="n">
        <f aca="false">IFERROR(C22*(1+D22/100),"")</f>
        <v>0</v>
      </c>
      <c r="G22" s="19" t="n">
        <f aca="false">IFERROR(B22*F22,"")</f>
        <v>0</v>
      </c>
      <c r="H22" s="19" t="n">
        <f aca="false">IFERROR(B22*E22,"")</f>
        <v>0</v>
      </c>
    </row>
    <row r="24" customFormat="false" ht="15" hidden="false" customHeight="false" outlineLevel="0" collapsed="false">
      <c r="A24" s="18" t="s">
        <v>74</v>
      </c>
      <c r="G24" s="19" t="n">
        <f aca="false">SUM(G8:G22)</f>
        <v>0</v>
      </c>
      <c r="H24" s="19" t="n">
        <f aca="false">SUM(H8:H22)</f>
        <v>0</v>
      </c>
      <c r="I24" s="9" t="s">
        <v>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3"/>
    <col collapsed="false" customWidth="true" hidden="false" outlineLevel="0" max="3" min="3" style="0" width="20"/>
    <col collapsed="false" customWidth="true" hidden="false" outlineLevel="0" max="4" min="4" style="0" width="18"/>
    <col collapsed="false" customWidth="true" hidden="false" outlineLevel="0" max="8" min="5" style="0" width="17"/>
    <col collapsed="false" customWidth="true" hidden="false" outlineLevel="0" max="9" min="9" style="0" width="34"/>
  </cols>
  <sheetData>
    <row r="1" customFormat="false" ht="17.35" hidden="false" customHeight="false" outlineLevel="0" collapsed="false">
      <c r="A1" s="8" t="s">
        <v>85</v>
      </c>
    </row>
    <row r="2" customFormat="false" ht="15" hidden="false" customHeight="false" outlineLevel="0" collapsed="false">
      <c r="A2" s="9" t="s">
        <v>86</v>
      </c>
    </row>
    <row r="4" customFormat="false" ht="15" hidden="false" customHeight="false" outlineLevel="0" collapsed="false">
      <c r="A4" s="10" t="s">
        <v>87</v>
      </c>
      <c r="B4" s="21"/>
      <c r="D4" s="9" t="s">
        <v>88</v>
      </c>
    </row>
    <row r="5" customFormat="false" ht="15" hidden="false" customHeight="false" outlineLevel="0" collapsed="false">
      <c r="A5" s="10" t="s">
        <v>89</v>
      </c>
      <c r="B5" s="5"/>
    </row>
    <row r="6" customFormat="false" ht="15" hidden="false" customHeight="false" outlineLevel="0" collapsed="false">
      <c r="A6" s="10" t="s">
        <v>90</v>
      </c>
      <c r="B6" s="22" t="str">
        <f aca="false">IFERROR(Üretim!$B$8/($B$4/100),"")</f>
        <v/>
      </c>
      <c r="D6" s="9" t="s">
        <v>91</v>
      </c>
    </row>
    <row r="8" customFormat="false" ht="31.5" hidden="false" customHeight="true" outlineLevel="0" collapsed="false">
      <c r="A8" s="13" t="s">
        <v>92</v>
      </c>
      <c r="B8" s="13" t="s">
        <v>93</v>
      </c>
      <c r="C8" s="13" t="s">
        <v>94</v>
      </c>
      <c r="D8" s="13" t="s">
        <v>95</v>
      </c>
      <c r="E8" s="13" t="s">
        <v>96</v>
      </c>
      <c r="F8" s="13" t="s">
        <v>81</v>
      </c>
      <c r="G8" s="13" t="s">
        <v>82</v>
      </c>
      <c r="H8" s="13" t="s">
        <v>67</v>
      </c>
    </row>
    <row r="9" customFormat="false" ht="15" hidden="false" customHeight="false" outlineLevel="0" collapsed="false">
      <c r="A9" s="14" t="s">
        <v>97</v>
      </c>
      <c r="B9" s="14" t="n">
        <v>400</v>
      </c>
      <c r="C9" s="14" t="n">
        <v>12</v>
      </c>
      <c r="D9" s="14" t="n">
        <v>9000</v>
      </c>
      <c r="E9" s="14" t="n">
        <v>1200</v>
      </c>
    </row>
    <row r="10" customFormat="false" ht="15" hidden="false" customHeight="false" outlineLevel="0" collapsed="false">
      <c r="A10" s="5"/>
      <c r="B10" s="5"/>
      <c r="C10" s="5"/>
      <c r="D10" s="23"/>
      <c r="E10" s="23"/>
      <c r="F10" s="22" t="str">
        <f aca="false">IFERROR(C10*$B$6+E10,"")</f>
        <v/>
      </c>
      <c r="G10" s="19" t="str">
        <f aca="false">IFERROR(B10*F10,"")</f>
        <v/>
      </c>
      <c r="H10" s="19" t="n">
        <f aca="false">IFERROR(B10*D10,"")</f>
        <v>0</v>
      </c>
    </row>
    <row r="11" customFormat="false" ht="15" hidden="false" customHeight="false" outlineLevel="0" collapsed="false">
      <c r="A11" s="5"/>
      <c r="B11" s="5"/>
      <c r="C11" s="5"/>
      <c r="D11" s="23"/>
      <c r="E11" s="23"/>
      <c r="F11" s="22" t="str">
        <f aca="false">IFERROR(C11*$B$6+E11,"")</f>
        <v/>
      </c>
      <c r="G11" s="19" t="str">
        <f aca="false">IFERROR(B11*F11,"")</f>
        <v/>
      </c>
      <c r="H11" s="19" t="n">
        <f aca="false">IFERROR(B11*D11,"")</f>
        <v>0</v>
      </c>
    </row>
    <row r="12" customFormat="false" ht="15" hidden="false" customHeight="false" outlineLevel="0" collapsed="false">
      <c r="A12" s="5"/>
      <c r="B12" s="5"/>
      <c r="C12" s="5"/>
      <c r="D12" s="23"/>
      <c r="E12" s="23"/>
      <c r="F12" s="22" t="str">
        <f aca="false">IFERROR(C12*$B$6+E12,"")</f>
        <v/>
      </c>
      <c r="G12" s="19" t="str">
        <f aca="false">IFERROR(B12*F12,"")</f>
        <v/>
      </c>
      <c r="H12" s="19" t="n">
        <f aca="false">IFERROR(B12*D12,"")</f>
        <v>0</v>
      </c>
    </row>
    <row r="13" customFormat="false" ht="15" hidden="false" customHeight="false" outlineLevel="0" collapsed="false">
      <c r="A13" s="5"/>
      <c r="B13" s="5"/>
      <c r="C13" s="5"/>
      <c r="D13" s="23"/>
      <c r="E13" s="23"/>
      <c r="F13" s="22" t="str">
        <f aca="false">IFERROR(C13*$B$6+E13,"")</f>
        <v/>
      </c>
      <c r="G13" s="19" t="str">
        <f aca="false">IFERROR(B13*F13,"")</f>
        <v/>
      </c>
      <c r="H13" s="19" t="n">
        <f aca="false">IFERROR(B13*D13,"")</f>
        <v>0</v>
      </c>
    </row>
    <row r="14" customFormat="false" ht="15" hidden="false" customHeight="false" outlineLevel="0" collapsed="false">
      <c r="A14" s="5"/>
      <c r="B14" s="5"/>
      <c r="C14" s="5"/>
      <c r="D14" s="23"/>
      <c r="E14" s="23"/>
      <c r="F14" s="22" t="str">
        <f aca="false">IFERROR(C14*$B$6+E14,"")</f>
        <v/>
      </c>
      <c r="G14" s="19" t="str">
        <f aca="false">IFERROR(B14*F14,"")</f>
        <v/>
      </c>
      <c r="H14" s="19" t="n">
        <f aca="false">IFERROR(B14*D14,"")</f>
        <v>0</v>
      </c>
    </row>
    <row r="15" customFormat="false" ht="15" hidden="false" customHeight="false" outlineLevel="0" collapsed="false">
      <c r="A15" s="5"/>
      <c r="B15" s="5"/>
      <c r="C15" s="5"/>
      <c r="D15" s="23"/>
      <c r="E15" s="23"/>
      <c r="F15" s="22" t="str">
        <f aca="false">IFERROR(C15*$B$6+E15,"")</f>
        <v/>
      </c>
      <c r="G15" s="19" t="str">
        <f aca="false">IFERROR(B15*F15,"")</f>
        <v/>
      </c>
      <c r="H15" s="19" t="n">
        <f aca="false">IFERROR(B15*D15,"")</f>
        <v>0</v>
      </c>
    </row>
    <row r="16" customFormat="false" ht="15" hidden="false" customHeight="false" outlineLevel="0" collapsed="false">
      <c r="A16" s="5"/>
      <c r="B16" s="5"/>
      <c r="C16" s="5"/>
      <c r="D16" s="23"/>
      <c r="E16" s="23"/>
      <c r="F16" s="22" t="str">
        <f aca="false">IFERROR(C16*$B$6+E16,"")</f>
        <v/>
      </c>
      <c r="G16" s="19" t="str">
        <f aca="false">IFERROR(B16*F16,"")</f>
        <v/>
      </c>
      <c r="H16" s="19" t="n">
        <f aca="false">IFERROR(B16*D16,"")</f>
        <v>0</v>
      </c>
    </row>
    <row r="17" customFormat="false" ht="15" hidden="false" customHeight="false" outlineLevel="0" collapsed="false">
      <c r="A17" s="5"/>
      <c r="B17" s="5"/>
      <c r="C17" s="5"/>
      <c r="D17" s="23"/>
      <c r="E17" s="23"/>
      <c r="F17" s="22" t="str">
        <f aca="false">IFERROR(C17*$B$6+E17,"")</f>
        <v/>
      </c>
      <c r="G17" s="19" t="str">
        <f aca="false">IFERROR(B17*F17,"")</f>
        <v/>
      </c>
      <c r="H17" s="19" t="n">
        <f aca="false">IFERROR(B17*D17,"")</f>
        <v>0</v>
      </c>
    </row>
    <row r="18" customFormat="false" ht="15" hidden="false" customHeight="false" outlineLevel="0" collapsed="false">
      <c r="A18" s="5"/>
      <c r="B18" s="5"/>
      <c r="C18" s="5"/>
      <c r="D18" s="23"/>
      <c r="E18" s="23"/>
      <c r="F18" s="22" t="str">
        <f aca="false">IFERROR(C18*$B$6+E18,"")</f>
        <v/>
      </c>
      <c r="G18" s="19" t="str">
        <f aca="false">IFERROR(B18*F18,"")</f>
        <v/>
      </c>
      <c r="H18" s="19" t="n">
        <f aca="false">IFERROR(B18*D18,"")</f>
        <v>0</v>
      </c>
    </row>
    <row r="19" customFormat="false" ht="15" hidden="false" customHeight="false" outlineLevel="0" collapsed="false">
      <c r="A19" s="5"/>
      <c r="B19" s="5"/>
      <c r="C19" s="5"/>
      <c r="D19" s="23"/>
      <c r="E19" s="23"/>
      <c r="F19" s="22" t="str">
        <f aca="false">IFERROR(C19*$B$6+E19,"")</f>
        <v/>
      </c>
      <c r="G19" s="19" t="str">
        <f aca="false">IFERROR(B19*F19,"")</f>
        <v/>
      </c>
      <c r="H19" s="19" t="n">
        <f aca="false">IFERROR(B19*D19,"")</f>
        <v>0</v>
      </c>
    </row>
    <row r="20" customFormat="false" ht="15" hidden="false" customHeight="false" outlineLevel="0" collapsed="false">
      <c r="A20" s="5"/>
      <c r="B20" s="5"/>
      <c r="C20" s="5"/>
      <c r="D20" s="23"/>
      <c r="E20" s="23"/>
      <c r="F20" s="22" t="str">
        <f aca="false">IFERROR(C20*$B$6+E20,"")</f>
        <v/>
      </c>
      <c r="G20" s="19" t="str">
        <f aca="false">IFERROR(B20*F20,"")</f>
        <v/>
      </c>
      <c r="H20" s="19" t="n">
        <f aca="false">IFERROR(B20*D20,"")</f>
        <v>0</v>
      </c>
    </row>
    <row r="21" customFormat="false" ht="15" hidden="false" customHeight="false" outlineLevel="0" collapsed="false">
      <c r="A21" s="5"/>
      <c r="B21" s="5"/>
      <c r="C21" s="5"/>
      <c r="D21" s="23"/>
      <c r="E21" s="23"/>
      <c r="F21" s="22" t="str">
        <f aca="false">IFERROR(C21*$B$6+E21,"")</f>
        <v/>
      </c>
      <c r="G21" s="19" t="str">
        <f aca="false">IFERROR(B21*F21,"")</f>
        <v/>
      </c>
      <c r="H21" s="19" t="n">
        <f aca="false">IFERROR(B21*D21,"")</f>
        <v>0</v>
      </c>
    </row>
    <row r="22" customFormat="false" ht="15" hidden="false" customHeight="false" outlineLevel="0" collapsed="false">
      <c r="A22" s="5"/>
      <c r="B22" s="5"/>
      <c r="C22" s="5"/>
      <c r="D22" s="23"/>
      <c r="E22" s="23"/>
      <c r="F22" s="22" t="str">
        <f aca="false">IFERROR(C22*$B$6+E22,"")</f>
        <v/>
      </c>
      <c r="G22" s="19" t="str">
        <f aca="false">IFERROR(B22*F22,"")</f>
        <v/>
      </c>
      <c r="H22" s="19" t="n">
        <f aca="false">IFERROR(B22*D22,"")</f>
        <v>0</v>
      </c>
    </row>
    <row r="24" customFormat="false" ht="15" hidden="false" customHeight="false" outlineLevel="0" collapsed="false">
      <c r="A24" s="18" t="s">
        <v>74</v>
      </c>
      <c r="G24" s="19" t="n">
        <f aca="false">SUM(G10:G22)</f>
        <v>0</v>
      </c>
      <c r="H24" s="19" t="n">
        <f aca="false">SUM(H10:H22)</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20"/>
    <col collapsed="false" customWidth="true" hidden="false" outlineLevel="0" max="3" min="3" style="0" width="4"/>
    <col collapsed="false" customWidth="true" hidden="false" outlineLevel="0" max="4" min="4" style="0" width="60"/>
  </cols>
  <sheetData>
    <row r="1" customFormat="false" ht="17.35" hidden="false" customHeight="false" outlineLevel="0" collapsed="false">
      <c r="A1" s="8" t="s">
        <v>98</v>
      </c>
    </row>
    <row r="2" customFormat="false" ht="15" hidden="false" customHeight="false" outlineLevel="0" collapsed="false">
      <c r="A2" s="9" t="s">
        <v>99</v>
      </c>
    </row>
    <row r="4" customFormat="false" ht="15" hidden="false" customHeight="false" outlineLevel="0" collapsed="false">
      <c r="A4" s="10" t="s">
        <v>100</v>
      </c>
      <c r="B4" s="5"/>
    </row>
    <row r="5" customFormat="false" ht="15" hidden="false" customHeight="false" outlineLevel="0" collapsed="false">
      <c r="A5" s="10" t="s">
        <v>101</v>
      </c>
      <c r="B5" s="21"/>
    </row>
    <row r="6" customFormat="false" ht="15" hidden="false" customHeight="false" outlineLevel="0" collapsed="false">
      <c r="A6" s="10" t="s">
        <v>102</v>
      </c>
      <c r="B6" s="21"/>
    </row>
    <row r="7" customFormat="false" ht="15" hidden="false" customHeight="false" outlineLevel="0" collapsed="false">
      <c r="A7" s="10" t="s">
        <v>103</v>
      </c>
      <c r="B7" s="25" t="n">
        <f aca="false">IFERROR(B5-B6,"")</f>
        <v>0</v>
      </c>
      <c r="D7" s="9" t="s">
        <v>104</v>
      </c>
    </row>
    <row r="8" customFormat="false" ht="15" hidden="false" customHeight="false" outlineLevel="0" collapsed="false">
      <c r="A8" s="10" t="s">
        <v>105</v>
      </c>
      <c r="B8" s="5"/>
    </row>
    <row r="9" customFormat="false" ht="15" hidden="false" customHeight="false" outlineLevel="0" collapsed="false">
      <c r="A9" s="10" t="s">
        <v>106</v>
      </c>
      <c r="B9" s="21"/>
    </row>
    <row r="11" customFormat="false" ht="15" hidden="false" customHeight="false" outlineLevel="0" collapsed="false">
      <c r="A11" s="10" t="s">
        <v>107</v>
      </c>
      <c r="B11" s="5"/>
      <c r="C11" s="5"/>
      <c r="D11" s="5"/>
    </row>
    <row r="12" customFormat="false" ht="15" hidden="false" customHeight="false" outlineLevel="0" collapsed="false">
      <c r="B12" s="5"/>
      <c r="C12" s="5"/>
      <c r="D12" s="5"/>
    </row>
    <row r="13" customFormat="false" ht="15" hidden="false" customHeight="false" outlineLevel="0" collapsed="false">
      <c r="B13" s="5"/>
      <c r="C13" s="5"/>
      <c r="D13" s="5"/>
    </row>
  </sheetData>
  <mergeCells count="1">
    <mergeCell ref="B11:D13"/>
  </mergeCells>
  <dataValidations count="2">
    <dataValidation allowBlank="true" errorStyle="stop" operator="between" showDropDown="false" showErrorMessage="false" showInputMessage="false" sqref="B4" type="list">
      <formula1>"Hangi ürün gerçekten para kazandırıyor bilmek,Zam yapmalı mıyım ne kadar yapmalıyım,Zarar ettiren ürünleri tespit etmek,Başabaş noktamı ve güvenlik payımı görmek"</formula1>
      <formula2>0</formula2>
    </dataValidation>
    <dataValidation allowBlank="true" errorStyle="stop" operator="between" showDropDown="false" showErrorMessage="false" showInputMessage="false" sqref="B8" type="list">
      <formula1>"Çok yüksek — fiyatı biz belirleyemiyoruz,Yüksek ama farklılaşabiliyoruz,Orta düzeyde,Düşük — fiyatı büyük ölçüde biz belirliyoruz"</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20"/>
    <col collapsed="false" customWidth="true" hidden="false" outlineLevel="0" max="4" min="4" style="0" width="62"/>
  </cols>
  <sheetData>
    <row r="1" customFormat="false" ht="17.35" hidden="false" customHeight="false" outlineLevel="0" collapsed="false">
      <c r="A1" s="8" t="s">
        <v>108</v>
      </c>
    </row>
    <row r="2" customFormat="false" ht="15" hidden="false" customHeight="false" outlineLevel="0" collapsed="false">
      <c r="A2" s="9" t="s">
        <v>109</v>
      </c>
    </row>
    <row r="4" customFormat="false" ht="31.5" hidden="false" customHeight="true" outlineLevel="0" collapsed="false">
      <c r="A4" s="13" t="s">
        <v>110</v>
      </c>
      <c r="B4" s="13" t="s">
        <v>111</v>
      </c>
      <c r="C4" s="13" t="s">
        <v>112</v>
      </c>
      <c r="D4" s="13" t="s">
        <v>113</v>
      </c>
    </row>
    <row r="5" customFormat="false" ht="30" hidden="false" customHeight="true" outlineLevel="0" collapsed="false">
      <c r="A5" s="26" t="s">
        <v>114</v>
      </c>
      <c r="B5" s="19" t="n">
        <f aca="false">'Gider Yapısı'!B32</f>
        <v>0</v>
      </c>
      <c r="C5" s="27" t="s">
        <v>115</v>
      </c>
      <c r="D5" s="28" t="str">
        <f aca="false">IF('Gider Yapısı'!B32&gt;0,"TAMAM","EKSİK — gider tablosu boş, hiçbir maliyet hesaplanamaz")</f>
        <v>EKSİK — gider tablosu boş, hiçbir maliyet hesaplanamaz</v>
      </c>
    </row>
    <row r="6" customFormat="false" ht="30" hidden="false" customHeight="true" outlineLevel="0" collapsed="false">
      <c r="A6" s="26" t="s">
        <v>116</v>
      </c>
      <c r="B6" s="19" t="n">
        <f aca="false">'Gider Yapısı'!B5</f>
        <v>0</v>
      </c>
      <c r="C6" s="27" t="s">
        <v>115</v>
      </c>
      <c r="D6" s="28" t="str">
        <f aca="false">IF('Gider Yapısı'!B5&gt;0,"TAMAM","EKSİK — ciro olmadan kapsam ve başabaş hesaplanamaz")</f>
        <v>EKSİK — ciro olmadan kapsam ve başabaş hesaplanamaz</v>
      </c>
    </row>
    <row r="7" customFormat="false" ht="30" hidden="false" customHeight="true" outlineLevel="0" collapsed="false">
      <c r="A7" s="26" t="s">
        <v>117</v>
      </c>
      <c r="B7" s="19" t="n">
        <f aca="false">'Gider Yapısı'!B33+'Gider Yapısı'!B34</f>
        <v>0</v>
      </c>
      <c r="C7" s="29" t="n">
        <f aca="false">'Gider Yapısı'!B32</f>
        <v>0</v>
      </c>
      <c r="D7" s="28" t="str">
        <f aca="false">IF(ABS('Gider Yapısı'!B33+'Gider Yapısı'!B34-'Gider Yapısı'!B32)&lt;1,"TAMAM","EKSİK — bazı satırlarda Değişken/Sabit seçilmemiş")</f>
        <v>TAMAM</v>
      </c>
    </row>
    <row r="8" customFormat="false" ht="30" hidden="false" customHeight="true" outlineLevel="0" collapsed="false">
      <c r="A8" s="26" t="s">
        <v>118</v>
      </c>
      <c r="B8" s="19" t="n">
        <f aca="false">'Gider Yapısı'!B43</f>
        <v>0</v>
      </c>
      <c r="C8" s="27" t="s">
        <v>115</v>
      </c>
      <c r="D8" s="28" t="str">
        <f aca="false">IF('Gider Yapısı'!B43&gt;0,"TAMAM","EKSİK — 'Direkt işçilik' kalemi girilmezse birim maliyete işçilik payı eklenemez")</f>
        <v>EKSİK — 'Direkt işçilik' kalemi girilmezse birim maliyete işçilik payı eklenemez</v>
      </c>
    </row>
    <row r="9" customFormat="false" ht="30" hidden="false" customHeight="true" outlineLevel="0" collapsed="false">
      <c r="A9" s="26" t="s">
        <v>119</v>
      </c>
      <c r="B9" s="20" t="str">
        <f aca="false">IFERROR((Üretim!M29+'Ticari Mallar'!H24+Hizmetler!H24)/'Gider Yapısı'!B5,"")</f>
        <v/>
      </c>
      <c r="C9" s="27" t="s">
        <v>120</v>
      </c>
      <c r="D9" s="28" t="str">
        <f aca="false">IF('Gider Yapısı'!B5=0,"—",IF((Üretim!M29+'Ticari Mallar'!H24+Hizmetler!H24)/'Gider Yapısı'!B5&gt;=0.6,"TAMAM","DÜŞÜK — daha fazla ürün girin; kapsam düşükse yorumlar zayıflar"))</f>
        <v>—</v>
      </c>
    </row>
    <row r="10" customFormat="false" ht="30" hidden="false" customHeight="true" outlineLevel="0" collapsed="false">
      <c r="A10" s="26" t="s">
        <v>121</v>
      </c>
      <c r="B10" s="20" t="str">
        <f aca="false">IFERROR((Üretim!N29+'Ticari Mallar'!G24)/('Gider Yapısı'!B45*IFERROR(MIN(1,(Üretim!M29+'Ticari Mallar'!H24+Hizmetler!H24)/'Gider Yapısı'!B5),1)),"")</f>
        <v/>
      </c>
      <c r="C10" s="27" t="s">
        <v>122</v>
      </c>
      <c r="D10" s="28" t="str">
        <f aca="false">IF(OR('Gider Yapısı'!B45=0,'Gider Yapısı'!B5=0),"—",IF(AND(B10&gt;=0.6,B10&lt;=1.1),"TAMAM","TUTARSIZ — ürün kartlarındaki malzeme ile gider tablosundaki alış birbirini tutmuyor"))</f>
        <v>—</v>
      </c>
    </row>
    <row r="11" customFormat="false" ht="30" hidden="false" customHeight="true" outlineLevel="0" collapsed="false">
      <c r="A11" s="26" t="s">
        <v>123</v>
      </c>
      <c r="B11" s="20" t="str">
        <f aca="false">IFERROR(Üretim!O29/('Gider Yapısı'!B43*IFERROR(MIN(1,(Üretim!M29+'Ticari Mallar'!H24+Hizmetler!H24)/'Gider Yapısı'!B5),1)),"")</f>
        <v/>
      </c>
      <c r="C11" s="27" t="s">
        <v>122</v>
      </c>
      <c r="D11" s="28" t="str">
        <f aca="false">IF(OR('Gider Yapısı'!B43=0,'Gider Yapısı'!B5=0),"—",IF(AND(B11&gt;=0.6,B11&lt;=1.1),"TAMAM","TUTARSIZ — ürünlere giden işçilik ile direkt işçilik gideri birbirini tutmuyor"))</f>
        <v>—</v>
      </c>
    </row>
    <row r="12" customFormat="false" ht="30" hidden="false" customHeight="true" outlineLevel="0" collapsed="false">
      <c r="A12" s="26" t="s">
        <v>124</v>
      </c>
      <c r="B12" s="20" t="str">
        <f aca="false">IFERROR((Üretim!N29+Üretim!O29+'Ticari Mallar'!G24+Hizmetler!G24)/'Gider Yapısı'!B32,"")</f>
        <v/>
      </c>
      <c r="C12" s="27" t="s">
        <v>125</v>
      </c>
      <c r="D12" s="28" t="str">
        <f aca="false">IF('Gider Yapısı'!B32=0,"—",IF((Üretim!N29+Üretim!O29+'Ticari Mallar'!G24+Hizmetler!G24)/'Gider Yapısı'!B32&lt;=1.1,"TAMAM","ÇİFT SAYIM — bir maliyet hem gider tablosunda hem ürün kartında sayılmış olabilir"))</f>
        <v>—</v>
      </c>
    </row>
    <row r="13" customFormat="false" ht="30" hidden="false" customHeight="true" outlineLevel="0" collapsed="false">
      <c r="A13" s="26" t="s">
        <v>126</v>
      </c>
      <c r="B13" s="19" t="n">
        <f aca="false">'Gider Yapısı'!B38+'Gider Yapısı'!B39</f>
        <v>0</v>
      </c>
      <c r="C13" s="27" t="s">
        <v>115</v>
      </c>
      <c r="D13" s="28" t="str">
        <f aca="false">IF('Gider Yapısı'!B38+'Gider Yapısı'!B39&gt;0,"TAMAM","BOŞ — stok düzeltmesi yapılamaz; alış ile tüketim farkı malzeme kıyasını bozabilir")</f>
        <v>BOŞ — stok düzeltmesi yapılamaz; alış ile tüketim farkı malzeme kıyasını bozabilir</v>
      </c>
    </row>
    <row r="14" customFormat="false" ht="30" hidden="false" customHeight="true" outlineLevel="0" collapsed="false">
      <c r="A14" s="26" t="s">
        <v>127</v>
      </c>
      <c r="B14" s="30" t="n">
        <f aca="false">SUMPRODUCT(--(Üretim!D13:D27&gt;0),--(Üretim!D13:D27&lt;Üretim!L13:L27))+SUMPRODUCT(--('Ticari Mallar'!E8:E22&gt;0),--('Ticari Mallar'!E8:E22&lt;'Ticari Mallar'!F8:F22))</f>
        <v>0</v>
      </c>
      <c r="C14" s="27" t="s">
        <v>128</v>
      </c>
      <c r="D14" s="28" t="str">
        <f aca="false">IF(B14=0,"TAMAM","DİKKAT — satış fiyatı birim değişken maliyetin altında olan kalem var; bu ürünlerde her satışta para kaybedilir")</f>
        <v>TAMAM</v>
      </c>
    </row>
    <row r="16" customFormat="false" ht="15" hidden="false" customHeight="false" outlineLevel="0" collapsed="false">
      <c r="A16" s="9" t="s">
        <v>129</v>
      </c>
    </row>
    <row r="17" customFormat="false" ht="15" hidden="false" customHeight="false" outlineLevel="0" collapsed="false">
      <c r="A17" s="9" t="s">
        <v>130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2026-08-21T00:07:00Z</dcterms:created>
  <dc:creator>openpyxl</dc:creator>
  <dc:description/>
  <dc:language>en-US</dc:language>
  <cp:lastModifiedBy/>
  <dcterms:modified xsi:type="dcterms:W3CDTF">2026-08-21T00:07:00Z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